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50" windowWidth="20115" windowHeight="7365"/>
  </bookViews>
  <sheets>
    <sheet name="TONGHOP" sheetId="4" r:id="rId1"/>
    <sheet name="Sheet1" sheetId="5" r:id="rId2"/>
  </sheets>
  <definedNames>
    <definedName name="_xlnm.Print_Titles" localSheetId="0">TONGHOP!$9:$10</definedName>
  </definedNames>
  <calcPr calcId="144525"/>
</workbook>
</file>

<file path=xl/calcChain.xml><?xml version="1.0" encoding="utf-8"?>
<calcChain xmlns="http://schemas.openxmlformats.org/spreadsheetml/2006/main">
  <c r="A3206" i="4" l="1"/>
  <c r="A3207" i="4" s="1"/>
  <c r="A3208" i="4" s="1"/>
  <c r="A3209" i="4" s="1"/>
  <c r="A3164" i="4" l="1"/>
  <c r="A3166" i="4" s="1"/>
  <c r="A3167" i="4" s="1"/>
  <c r="A3168" i="4" s="1"/>
  <c r="A3171" i="4" s="1"/>
  <c r="A3173" i="4" s="1"/>
  <c r="A3175" i="4" s="1"/>
  <c r="A3176" i="4" s="1"/>
  <c r="A3178" i="4" s="1"/>
  <c r="A3180" i="4" s="1"/>
  <c r="A3182" i="4" s="1"/>
  <c r="A3183" i="4" s="1"/>
  <c r="A3185" i="4" s="1"/>
  <c r="A3187" i="4" s="1"/>
  <c r="A3189" i="4" s="1"/>
  <c r="A3191" i="4" s="1"/>
  <c r="A3194" i="4" s="1"/>
  <c r="A3195" i="4" s="1"/>
  <c r="A3196" i="4" s="1"/>
  <c r="A3199" i="4" s="1"/>
  <c r="A3201" i="4" s="1"/>
  <c r="H3173" i="4"/>
  <c r="H3171" i="4"/>
  <c r="H3199" i="4"/>
  <c r="H3196" i="4"/>
  <c r="H3195" i="4"/>
  <c r="H3189" i="4"/>
  <c r="H3187" i="4"/>
  <c r="H3185" i="4"/>
  <c r="H3183" i="4"/>
  <c r="H3182" i="4"/>
  <c r="H3164" i="4"/>
  <c r="H3166" i="4"/>
  <c r="H3167" i="4"/>
  <c r="H3168" i="4"/>
  <c r="H3178" i="4"/>
  <c r="H3180" i="4"/>
  <c r="H3175" i="4"/>
  <c r="H3176" i="4"/>
  <c r="H3191" i="4"/>
  <c r="H3201" i="4"/>
  <c r="H3200" i="4" s="1"/>
  <c r="H3160" i="4"/>
  <c r="H3090" i="4"/>
  <c r="H3157" i="4"/>
  <c r="H3156" i="4"/>
  <c r="H3155" i="4"/>
  <c r="H3154" i="4"/>
  <c r="H3153" i="4"/>
  <c r="H3152" i="4"/>
  <c r="H3151" i="4"/>
  <c r="H3150" i="4"/>
  <c r="H3149" i="4"/>
  <c r="H3148" i="4"/>
  <c r="H3147" i="4"/>
  <c r="H3146" i="4"/>
  <c r="H3144" i="4"/>
  <c r="H3143" i="4"/>
  <c r="H3142" i="4"/>
  <c r="H3141" i="4"/>
  <c r="H3140" i="4"/>
  <c r="H3139" i="4"/>
  <c r="H3138" i="4"/>
  <c r="H3137" i="4"/>
  <c r="H3136" i="4"/>
  <c r="H3134" i="4"/>
  <c r="H3133" i="4"/>
  <c r="H3132" i="4"/>
  <c r="H3131" i="4"/>
  <c r="H3130" i="4"/>
  <c r="H3129" i="4"/>
  <c r="H3128" i="4"/>
  <c r="H3127" i="4"/>
  <c r="H3126" i="4"/>
  <c r="H3125" i="4"/>
  <c r="H3124" i="4"/>
  <c r="H3123" i="4"/>
  <c r="H3122" i="4"/>
  <c r="H3121" i="4"/>
  <c r="H3120" i="4"/>
  <c r="H3119" i="4"/>
  <c r="H3118" i="4"/>
  <c r="H3117" i="4"/>
  <c r="H3116" i="4"/>
  <c r="H3115" i="4"/>
  <c r="H3114" i="4"/>
  <c r="H3112" i="4"/>
  <c r="H3111" i="4"/>
  <c r="H3110" i="4"/>
  <c r="H3109" i="4"/>
  <c r="H3108" i="4"/>
  <c r="H3107" i="4"/>
  <c r="H3106" i="4"/>
  <c r="H3105" i="4"/>
  <c r="H3104" i="4"/>
  <c r="H3103" i="4"/>
  <c r="H3102" i="4"/>
  <c r="H3101" i="4"/>
  <c r="H3100" i="4"/>
  <c r="H3099" i="4"/>
  <c r="H3097" i="4"/>
  <c r="H3096" i="4"/>
  <c r="H3095" i="4"/>
  <c r="H3094" i="4"/>
  <c r="H3093" i="4"/>
  <c r="H3092" i="4"/>
  <c r="H3091" i="4"/>
  <c r="H3177" i="4" l="1"/>
  <c r="H3194" i="4"/>
  <c r="H3184" i="4"/>
  <c r="H3170" i="4"/>
  <c r="H3159" i="4"/>
  <c r="A3071" i="4"/>
  <c r="A3072" i="4" s="1"/>
  <c r="A3073" i="4" s="1"/>
  <c r="A3074" i="4" s="1"/>
  <c r="A3075" i="4" s="1"/>
  <c r="A3076" i="4" s="1"/>
  <c r="A3077" i="4" s="1"/>
  <c r="A3078" i="4" s="1"/>
  <c r="A3079" i="4" s="1"/>
  <c r="A3080" i="4" s="1"/>
  <c r="A3081" i="4" s="1"/>
  <c r="A3082" i="4" s="1"/>
  <c r="A3083" i="4" s="1"/>
  <c r="A3084" i="4" s="1"/>
  <c r="A3085" i="4" s="1"/>
  <c r="A3086" i="4" s="1"/>
  <c r="A3087" i="4" s="1"/>
  <c r="H2973" i="4"/>
  <c r="H3054" i="4"/>
  <c r="H3053" i="4"/>
  <c r="H3052" i="4"/>
  <c r="H3051" i="4"/>
  <c r="H3050" i="4"/>
  <c r="H3049" i="4"/>
  <c r="H3048" i="4"/>
  <c r="H3047" i="4"/>
  <c r="H3046" i="4"/>
  <c r="H3045" i="4"/>
  <c r="H3044" i="4"/>
  <c r="H3043" i="4"/>
  <c r="H3042" i="4"/>
  <c r="H3041" i="4"/>
  <c r="H3040" i="4"/>
  <c r="H3039" i="4"/>
  <c r="H3038" i="4"/>
  <c r="H3037" i="4"/>
  <c r="H3036" i="4"/>
  <c r="H3035" i="4"/>
  <c r="H3034" i="4"/>
  <c r="H3033" i="4"/>
  <c r="H3032" i="4"/>
  <c r="H3031" i="4"/>
  <c r="H3030" i="4"/>
  <c r="H3029" i="4"/>
  <c r="H3028" i="4"/>
  <c r="H3027" i="4"/>
  <c r="H3026" i="4"/>
  <c r="H3025" i="4"/>
  <c r="H3024" i="4"/>
  <c r="H3023" i="4"/>
  <c r="H3022" i="4"/>
  <c r="H3021" i="4"/>
  <c r="H3020" i="4"/>
  <c r="H3019" i="4"/>
  <c r="H3018" i="4"/>
  <c r="H3017" i="4"/>
  <c r="H3016" i="4"/>
  <c r="H3015" i="4"/>
  <c r="H3014" i="4"/>
  <c r="H3013" i="4"/>
  <c r="H3012" i="4"/>
  <c r="H3011" i="4"/>
  <c r="H3010" i="4"/>
  <c r="H3009" i="4"/>
  <c r="H3008" i="4"/>
  <c r="H3007" i="4"/>
  <c r="H3006" i="4"/>
  <c r="H3005" i="4"/>
  <c r="H3004" i="4"/>
  <c r="H3003" i="4"/>
  <c r="H3002" i="4"/>
  <c r="H3001" i="4"/>
  <c r="H3000" i="4"/>
  <c r="H2999" i="4"/>
  <c r="H2998" i="4"/>
  <c r="H2997" i="4"/>
  <c r="H2996" i="4"/>
  <c r="H2995" i="4"/>
  <c r="H2994" i="4"/>
  <c r="H2993" i="4"/>
  <c r="H2992" i="4"/>
  <c r="H2991" i="4"/>
  <c r="H2990" i="4"/>
  <c r="H2989" i="4"/>
  <c r="H2988" i="4"/>
  <c r="H2987" i="4"/>
  <c r="H2986" i="4"/>
  <c r="H2985" i="4"/>
  <c r="H2984" i="4"/>
  <c r="H2983" i="4"/>
  <c r="H2982" i="4"/>
  <c r="H2981" i="4"/>
  <c r="H2980" i="4"/>
  <c r="H2979" i="4"/>
  <c r="H2978" i="4"/>
  <c r="H2977" i="4"/>
  <c r="H2976" i="4"/>
  <c r="H2975" i="4"/>
  <c r="H2974" i="4"/>
  <c r="G2300" i="4" l="1"/>
  <c r="H2300" i="4" s="1"/>
  <c r="G2296" i="4"/>
  <c r="G2289" i="4"/>
  <c r="G2283" i="4"/>
  <c r="G2276" i="4"/>
  <c r="H2276" i="4" s="1"/>
  <c r="G2269" i="4"/>
  <c r="G2266" i="4"/>
  <c r="H2266" i="4" s="1"/>
  <c r="G2262" i="4"/>
  <c r="H2262" i="4" s="1"/>
  <c r="G2256" i="4"/>
  <c r="G2252" i="4"/>
  <c r="H2252" i="4" s="1"/>
  <c r="G2232" i="4"/>
  <c r="H2232" i="4" s="1"/>
  <c r="G2231" i="4"/>
  <c r="G2229" i="4"/>
  <c r="G2212" i="4"/>
  <c r="H2212" i="4" s="1"/>
  <c r="G2200" i="4"/>
  <c r="G2194" i="4"/>
  <c r="H2194" i="4" s="1"/>
  <c r="G2181" i="4"/>
  <c r="H2181" i="4" s="1"/>
  <c r="G2165" i="4"/>
  <c r="H2165" i="4" s="1"/>
  <c r="G2152" i="4"/>
  <c r="H2152" i="4" s="1"/>
  <c r="G2141" i="4"/>
  <c r="H2141" i="4" s="1"/>
  <c r="G2133" i="4"/>
  <c r="H2133" i="4" s="1"/>
  <c r="G2129" i="4"/>
  <c r="H2129" i="4" s="1"/>
  <c r="G2109" i="4"/>
  <c r="G2010" i="4"/>
  <c r="G1891" i="4"/>
  <c r="G1722" i="4"/>
  <c r="G1614" i="4"/>
  <c r="H1614" i="4" s="1"/>
  <c r="G1511" i="4"/>
  <c r="H1511" i="4" s="1"/>
  <c r="G1391" i="4"/>
  <c r="H1391" i="4" s="1"/>
  <c r="G1289" i="4"/>
  <c r="H1289" i="4" s="1"/>
  <c r="G1207" i="4"/>
  <c r="H1207" i="4" s="1"/>
  <c r="H2900" i="4"/>
  <c r="H2883" i="4"/>
  <c r="H2869" i="4"/>
  <c r="H2846" i="4"/>
  <c r="H2831" i="4"/>
  <c r="H2817" i="4"/>
  <c r="H2775" i="4"/>
  <c r="H2722" i="4"/>
  <c r="H2721" i="4" s="1"/>
  <c r="H2625" i="4"/>
  <c r="H2304" i="4"/>
  <c r="M10" i="5"/>
  <c r="M11" i="5"/>
  <c r="M12" i="5"/>
  <c r="M13" i="5"/>
  <c r="M14" i="5"/>
  <c r="M15" i="5"/>
  <c r="M9" i="5"/>
  <c r="N33" i="5"/>
  <c r="L2" i="5"/>
  <c r="L3" i="5"/>
  <c r="L4" i="5"/>
  <c r="L5" i="5"/>
  <c r="L6" i="5"/>
  <c r="L7" i="5"/>
  <c r="L8" i="5"/>
  <c r="L9" i="5"/>
  <c r="L10" i="5"/>
  <c r="L11" i="5"/>
  <c r="L12" i="5"/>
  <c r="L13" i="5"/>
  <c r="L14" i="5"/>
  <c r="L15" i="5"/>
  <c r="L16" i="5"/>
  <c r="L17" i="5"/>
  <c r="L18" i="5"/>
  <c r="L19" i="5"/>
  <c r="L20" i="5"/>
  <c r="L21" i="5"/>
  <c r="L22" i="5"/>
  <c r="L23" i="5"/>
  <c r="L24" i="5"/>
  <c r="L25" i="5"/>
  <c r="L26" i="5"/>
  <c r="L27" i="5"/>
  <c r="L28" i="5"/>
  <c r="L29" i="5"/>
  <c r="L30" i="5"/>
  <c r="L31" i="5"/>
  <c r="L1" i="5"/>
  <c r="D18" i="5"/>
  <c r="H2296" i="4"/>
  <c r="H229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30" i="4"/>
  <c r="H2131" i="4"/>
  <c r="H2132" i="4"/>
  <c r="H2134" i="4"/>
  <c r="H2135" i="4"/>
  <c r="H2136" i="4"/>
  <c r="H2137" i="4"/>
  <c r="H2138" i="4"/>
  <c r="H2139" i="4"/>
  <c r="H2140" i="4"/>
  <c r="H2142" i="4"/>
  <c r="H2143" i="4"/>
  <c r="H2144" i="4"/>
  <c r="H2145" i="4"/>
  <c r="H2146" i="4"/>
  <c r="H2147" i="4"/>
  <c r="H2148" i="4"/>
  <c r="H2149" i="4"/>
  <c r="H2150" i="4"/>
  <c r="H2151" i="4"/>
  <c r="H2153" i="4"/>
  <c r="H2154" i="4"/>
  <c r="H2155" i="4"/>
  <c r="H2156" i="4"/>
  <c r="H2157" i="4"/>
  <c r="H2158" i="4"/>
  <c r="H2159" i="4"/>
  <c r="H2160" i="4"/>
  <c r="H2161" i="4"/>
  <c r="H2162" i="4"/>
  <c r="H2163" i="4"/>
  <c r="H2164" i="4"/>
  <c r="H2166" i="4"/>
  <c r="H2167" i="4"/>
  <c r="H2168" i="4"/>
  <c r="H2169" i="4"/>
  <c r="H2170" i="4"/>
  <c r="H2171" i="4"/>
  <c r="H2172" i="4"/>
  <c r="H2173" i="4"/>
  <c r="H2174" i="4"/>
  <c r="H2175" i="4"/>
  <c r="H2176" i="4"/>
  <c r="H2177" i="4"/>
  <c r="H2178" i="4"/>
  <c r="H2179" i="4"/>
  <c r="H2180" i="4"/>
  <c r="H2182" i="4"/>
  <c r="H2183" i="4"/>
  <c r="H2184" i="4"/>
  <c r="H2185" i="4"/>
  <c r="H2186" i="4"/>
  <c r="H2187" i="4"/>
  <c r="H2188" i="4"/>
  <c r="H2189" i="4"/>
  <c r="H2190" i="4"/>
  <c r="H2191" i="4"/>
  <c r="H2192" i="4"/>
  <c r="H2193" i="4"/>
  <c r="H2195" i="4"/>
  <c r="H2196" i="4"/>
  <c r="H2197" i="4"/>
  <c r="H2198" i="4"/>
  <c r="H2199" i="4"/>
  <c r="H2200" i="4"/>
  <c r="H2201" i="4"/>
  <c r="H2202" i="4"/>
  <c r="H2203" i="4"/>
  <c r="H2204" i="4"/>
  <c r="H2205" i="4"/>
  <c r="H2206" i="4"/>
  <c r="H2207" i="4"/>
  <c r="H2208" i="4"/>
  <c r="H2209" i="4"/>
  <c r="H2210" i="4"/>
  <c r="H2211" i="4"/>
  <c r="H2213" i="4"/>
  <c r="H2214" i="4"/>
  <c r="H2215" i="4"/>
  <c r="H2216" i="4"/>
  <c r="H2217" i="4"/>
  <c r="H2218" i="4"/>
  <c r="H2219" i="4"/>
  <c r="H2220" i="4"/>
  <c r="H2221" i="4"/>
  <c r="H2222" i="4"/>
  <c r="H2223" i="4"/>
  <c r="H2224" i="4"/>
  <c r="H2225" i="4"/>
  <c r="H2226" i="4"/>
  <c r="H2227" i="4"/>
  <c r="H2228" i="4"/>
  <c r="H2229" i="4"/>
  <c r="H2230" i="4"/>
  <c r="H2231" i="4"/>
  <c r="H2233" i="4"/>
  <c r="H2234" i="4"/>
  <c r="H2235" i="4"/>
  <c r="H2236" i="4"/>
  <c r="H2237" i="4"/>
  <c r="H2238" i="4"/>
  <c r="H2239" i="4"/>
  <c r="H2240" i="4"/>
  <c r="H2241" i="4"/>
  <c r="H2242" i="4"/>
  <c r="H2243" i="4"/>
  <c r="H2244" i="4"/>
  <c r="H2245" i="4"/>
  <c r="H2246" i="4"/>
  <c r="H2247" i="4"/>
  <c r="H2248" i="4"/>
  <c r="H2249" i="4"/>
  <c r="H2250" i="4"/>
  <c r="H2251" i="4"/>
  <c r="H2253" i="4"/>
  <c r="H2254" i="4"/>
  <c r="H2255" i="4"/>
  <c r="H2256" i="4"/>
  <c r="H2257" i="4"/>
  <c r="H2258" i="4"/>
  <c r="H2259" i="4"/>
  <c r="H2260" i="4"/>
  <c r="H2261" i="4"/>
  <c r="H2263" i="4"/>
  <c r="H2264" i="4"/>
  <c r="H2265" i="4"/>
  <c r="H2267" i="4"/>
  <c r="H2268" i="4"/>
  <c r="H2269" i="4"/>
  <c r="H2270" i="4"/>
  <c r="H2271" i="4"/>
  <c r="H2272" i="4"/>
  <c r="H2273" i="4"/>
  <c r="H2274" i="4"/>
  <c r="H2275" i="4"/>
  <c r="H2277" i="4"/>
  <c r="H2278" i="4"/>
  <c r="H2279" i="4"/>
  <c r="H2280" i="4"/>
  <c r="H2281" i="4"/>
  <c r="H2282" i="4"/>
  <c r="H2283" i="4"/>
  <c r="H2284" i="4"/>
  <c r="H2285" i="4"/>
  <c r="H2286" i="4"/>
  <c r="H2287" i="4"/>
  <c r="H2288" i="4"/>
  <c r="H2289" i="4"/>
  <c r="H2290" i="4"/>
  <c r="H2291" i="4"/>
  <c r="H2292" i="4"/>
  <c r="H2293" i="4"/>
  <c r="H2294" i="4"/>
  <c r="H2295" i="4"/>
  <c r="H2298" i="4"/>
  <c r="H2299" i="4"/>
  <c r="H2301" i="4"/>
  <c r="H2302" i="4"/>
  <c r="H1149" i="4"/>
  <c r="H1150" i="4"/>
  <c r="H1151" i="4"/>
  <c r="H1152" i="4"/>
  <c r="H1153" i="4"/>
  <c r="H1154" i="4"/>
  <c r="H1155" i="4"/>
  <c r="H1156" i="4"/>
  <c r="H1157" i="4"/>
  <c r="H1158" i="4"/>
  <c r="H1159" i="4"/>
  <c r="H1148" i="4"/>
  <c r="H1162" i="4"/>
  <c r="H1163" i="4"/>
  <c r="H1164" i="4"/>
  <c r="H1165" i="4"/>
  <c r="H1166" i="4"/>
  <c r="H1167" i="4"/>
  <c r="H1168" i="4"/>
  <c r="H1169" i="4"/>
  <c r="H1170" i="4"/>
  <c r="H1171" i="4"/>
  <c r="H1161" i="4"/>
  <c r="H1174" i="4"/>
  <c r="H1175" i="4"/>
  <c r="H1176" i="4"/>
  <c r="H1177" i="4"/>
  <c r="H1178" i="4"/>
  <c r="H1179" i="4"/>
  <c r="H1180" i="4"/>
  <c r="H1181" i="4"/>
  <c r="H1182" i="4"/>
  <c r="H1183" i="4"/>
  <c r="H1184" i="4"/>
  <c r="H1173" i="4"/>
  <c r="H1187" i="4"/>
  <c r="H1188" i="4"/>
  <c r="H1189" i="4"/>
  <c r="H1190" i="4"/>
  <c r="H1191" i="4"/>
  <c r="H1192" i="4"/>
  <c r="H1193" i="4"/>
  <c r="H1194" i="4"/>
  <c r="H1195" i="4"/>
  <c r="H1196" i="4"/>
  <c r="H1186" i="4"/>
  <c r="H1201" i="4"/>
  <c r="H1202" i="4"/>
  <c r="H1203" i="4"/>
  <c r="H1204" i="4"/>
  <c r="H1205" i="4"/>
  <c r="H1199" i="4"/>
  <c r="H1200" i="4"/>
  <c r="H1198" i="4"/>
  <c r="C14" i="5"/>
  <c r="D14" i="5" s="1"/>
  <c r="H424" i="4"/>
  <c r="H466" i="4"/>
  <c r="H472" i="4"/>
  <c r="H508" i="4"/>
  <c r="H616" i="4"/>
  <c r="H629" i="4"/>
  <c r="H642" i="4"/>
  <c r="H650" i="4"/>
  <c r="H660" i="4"/>
  <c r="H830" i="4"/>
  <c r="H1008" i="4"/>
  <c r="H1127" i="4"/>
  <c r="H406" i="4"/>
  <c r="E12" i="5"/>
  <c r="H391" i="4"/>
  <c r="H392" i="4"/>
  <c r="H393" i="4"/>
  <c r="H394" i="4"/>
  <c r="H395" i="4"/>
  <c r="H396" i="4"/>
  <c r="H397" i="4"/>
  <c r="H398" i="4"/>
  <c r="H399" i="4"/>
  <c r="H400" i="4"/>
  <c r="H401" i="4"/>
  <c r="H402" i="4"/>
  <c r="H390" i="4"/>
  <c r="H369" i="4"/>
  <c r="H354" i="4"/>
  <c r="H343" i="4"/>
  <c r="H2303" i="4" l="1"/>
  <c r="H2774" i="4"/>
  <c r="G1185" i="4"/>
  <c r="H1185" i="4" s="1"/>
  <c r="G1172" i="4"/>
  <c r="H1172" i="4" s="1"/>
  <c r="G1160" i="4"/>
  <c r="H1160" i="4" s="1"/>
  <c r="H403" i="4"/>
  <c r="G1197" i="4"/>
  <c r="H1197" i="4" s="1"/>
  <c r="G1147" i="4"/>
  <c r="H1147" i="4" s="1"/>
  <c r="H1206" i="4"/>
  <c r="L32" i="5"/>
  <c r="H342" i="4"/>
  <c r="H338" i="4"/>
  <c r="H339" i="4"/>
  <c r="H340" i="4"/>
  <c r="H341" i="4"/>
  <c r="H337" i="4"/>
  <c r="H121" i="4"/>
  <c r="H114" i="4"/>
  <c r="H115" i="4"/>
  <c r="H113" i="4"/>
  <c r="H90" i="4"/>
  <c r="H66" i="4"/>
  <c r="A53" i="4"/>
  <c r="A54" i="4" s="1"/>
  <c r="A55" i="4" s="1"/>
  <c r="A56" i="4" s="1"/>
  <c r="A57" i="4" s="1"/>
  <c r="A58" i="4" s="1"/>
  <c r="A59" i="4" s="1"/>
  <c r="A60" i="4" s="1"/>
  <c r="A61" i="4" s="1"/>
  <c r="A62" i="4" s="1"/>
  <c r="H1146" i="4" l="1"/>
  <c r="N32" i="5"/>
  <c r="L34" i="5"/>
  <c r="H64" i="4"/>
  <c r="H336" i="4"/>
  <c r="H19" i="4"/>
  <c r="A22" i="4"/>
  <c r="A23" i="4" s="1"/>
  <c r="A25" i="4" l="1"/>
  <c r="A26" i="4" s="1"/>
  <c r="A27" i="4" s="1"/>
  <c r="A28" i="4" s="1"/>
  <c r="A29" i="4" s="1"/>
  <c r="A31" i="4" s="1"/>
  <c r="A32" i="4" s="1"/>
  <c r="A33" i="4" s="1"/>
  <c r="A34" i="4" s="1"/>
  <c r="A35" i="4" s="1"/>
  <c r="A36" i="4" s="1"/>
  <c r="A38" i="4" s="1"/>
  <c r="A39" i="4" s="1"/>
  <c r="A40" i="4" s="1"/>
  <c r="A41" i="4" s="1"/>
  <c r="A42" i="4" s="1"/>
  <c r="A43" i="4" s="1"/>
  <c r="A45" i="4" s="1"/>
  <c r="A46" i="4" s="1"/>
  <c r="A47" i="4" s="1"/>
  <c r="A48" i="4" s="1"/>
  <c r="A49" i="4" s="1"/>
  <c r="A50" i="4" s="1"/>
  <c r="H16" i="4"/>
  <c r="H17" i="4"/>
  <c r="H14" i="4"/>
  <c r="H12" i="4" l="1"/>
</calcChain>
</file>

<file path=xl/sharedStrings.xml><?xml version="1.0" encoding="utf-8"?>
<sst xmlns="http://schemas.openxmlformats.org/spreadsheetml/2006/main" count="4362" uniqueCount="2706">
  <si>
    <t xml:space="preserve">     UBND THÀNH PHỐ HỒ CHÍ MINH </t>
  </si>
  <si>
    <t>CỘNG HÒA XÃ HỘI CHỦ NGHĨA VIỆT NAM</t>
  </si>
  <si>
    <t>TRƯỜNG CAO ĐẲNG LÝ TỰ TRỌNG</t>
  </si>
  <si>
    <t>Độc lập - Tự do - Hạnh phúc</t>
  </si>
  <si>
    <t xml:space="preserve">      THÀNH PHỐ HỒ CHÍ MINH</t>
  </si>
  <si>
    <t>Đơn vị tính: đồng</t>
  </si>
  <si>
    <t>STT</t>
  </si>
  <si>
    <t>TÊN HÀNG HÓA</t>
  </si>
  <si>
    <t>THÔNG SỐ KT/ QUY CÁCH</t>
  </si>
  <si>
    <t>XUẤT XỨ</t>
  </si>
  <si>
    <t>ĐƠN VỊ TÍNH</t>
  </si>
  <si>
    <t>SỐ LƯỢNG</t>
  </si>
  <si>
    <t>ĐƠN GIÁ</t>
  </si>
  <si>
    <t>THÀNH TIỀN</t>
  </si>
  <si>
    <t>NGUỒN KINH PHÍ</t>
  </si>
  <si>
    <t>GHI CHÚ</t>
  </si>
  <si>
    <t>THƯỜNG XUYÊN</t>
  </si>
  <si>
    <t>KHÔNG THƯỜNG XUYÊN</t>
  </si>
  <si>
    <t>PTHĐSN</t>
  </si>
  <si>
    <t>A</t>
  </si>
  <si>
    <t>B</t>
  </si>
  <si>
    <t xml:space="preserve">C </t>
  </si>
  <si>
    <t>D</t>
  </si>
  <si>
    <t>(1)</t>
  </si>
  <si>
    <t>(2)</t>
  </si>
  <si>
    <t>(3)</t>
  </si>
  <si>
    <t>E</t>
  </si>
  <si>
    <t>F</t>
  </si>
  <si>
    <t>G</t>
  </si>
  <si>
    <t>H</t>
  </si>
  <si>
    <t>Cái</t>
  </si>
  <si>
    <t>Bộ</t>
  </si>
  <si>
    <t>I</t>
  </si>
  <si>
    <t>II</t>
  </si>
  <si>
    <t>III</t>
  </si>
  <si>
    <t>Năm 2021</t>
  </si>
  <si>
    <t>Năm 2025</t>
  </si>
  <si>
    <t>Các trang thiết bị quản trị kho hàng và xe nâng, xe chuyên dùng vận chuyển hàng trong kho</t>
  </si>
  <si>
    <t xml:space="preserve">Máy tính, phần mềm ngành QTDN, KTDN, Logistics và TMĐT </t>
  </si>
  <si>
    <t xml:space="preserve">Một phòng thực hành ảo ngành QTDNVVN, KTDN, thương mại điện tử </t>
  </si>
  <si>
    <t xml:space="preserve">Hai phòng thực hành ảo ngành QTDNVVN, KTDN, thương mại điện tử </t>
  </si>
  <si>
    <t>KHOA KHOA HỌC CƠ BẢN</t>
  </si>
  <si>
    <t>Văn phòng</t>
  </si>
  <si>
    <t>Máy vi tính</t>
  </si>
  <si>
    <t>Máy in</t>
  </si>
  <si>
    <t>Micro có dây</t>
  </si>
  <si>
    <t>Phòng học cho các lớp liên kết quốc tế (sức chứa 100sv)</t>
  </si>
  <si>
    <t>Máy chiếu, màn hình chiếu</t>
  </si>
  <si>
    <t>Màn hình TV để dùng cổng chiếu HDMI</t>
  </si>
  <si>
    <t>Âm thanh phòng học</t>
  </si>
  <si>
    <t>Micro không dây</t>
  </si>
  <si>
    <t>Máy lạnh</t>
  </si>
  <si>
    <t>Phòng cho CLB Tiếng Anh - 1 phòng lớn (sức chứa 100sv), 2 phòng nhỏ (sức chứa 50sv)</t>
  </si>
  <si>
    <t>Màn hình tivi kỹ thuật số dùng cho trình chiếu</t>
  </si>
  <si>
    <t>Phòng học lớn</t>
  </si>
  <si>
    <t>Văn phòng Trung tâm luyện thi chứng chỉ quốc tế của Khoa</t>
  </si>
  <si>
    <t>Máy tính</t>
  </si>
  <si>
    <t>Máy Scan</t>
  </si>
  <si>
    <t xml:space="preserve">Máy lạnh </t>
  </si>
  <si>
    <t xml:space="preserve">Máy in </t>
  </si>
  <si>
    <t>Máy Photo</t>
  </si>
  <si>
    <t>KHOA KINH TẾ</t>
  </si>
  <si>
    <t>TỔNG HỢP ĐỀ XUẤT MUA SẮM TÀI SẢN NĂM 2020</t>
  </si>
  <si>
    <t>PHÒNG TỔ CHỨC - HÀNH CHÍNH - TỔNG HỢP</t>
  </si>
  <si>
    <t>Súng bắn đạn cay</t>
  </si>
  <si>
    <t>Khẩu</t>
  </si>
  <si>
    <t>Roi điện</t>
  </si>
  <si>
    <t xml:space="preserve">Đèn pin chiếu xa </t>
  </si>
  <si>
    <t>Bộ đàm</t>
  </si>
  <si>
    <t>Loa pin cầm tay</t>
  </si>
  <si>
    <t>Máy in A4</t>
  </si>
  <si>
    <t>Máy in màu</t>
  </si>
  <si>
    <t>Máy xén giấy</t>
  </si>
  <si>
    <t>Máy photocopy</t>
  </si>
  <si>
    <t xml:space="preserve">IV </t>
  </si>
  <si>
    <t>KHOA ĐIỆN - ĐIỆN TỬ</t>
  </si>
  <si>
    <t>THỰC HÀNH ĐO LƯỜNG TỰ ĐỘNG VÀ CẢM BIẾN THÔNG MINH</t>
  </si>
  <si>
    <t>EduKit PA</t>
  </si>
  <si>
    <t>Bộ thiết bị  EduKit PA cơ bản</t>
  </si>
  <si>
    <t>Bộ thiết bị  EduKit PA cơ bản dành cho công nghệ xử lý</t>
  </si>
  <si>
    <t>- Nội dung đào tạo:</t>
  </si>
  <si>
    <t>+ Cách lắp đặt</t>
  </si>
  <si>
    <t>+ Vận hành</t>
  </si>
  <si>
    <t>+ Đo lường thủ công, điều khiển vòng mở và kín</t>
  </si>
  <si>
    <t>+ Phân tích năng suất hệ thống</t>
  </si>
  <si>
    <t>+ Hệ thống tiện dụng, dễ vận chuyển và thiết lập cực kỳ đơn giản. Nó đưa ra một khái niệm tổng quan về điều khiển vòng kín mà không cần đến công nghệ điều khiển phức tạp</t>
  </si>
  <si>
    <t>+ Nó phù hợp và tương thích với các hệ thống Festo Didactic hiện có và có thể mở rộng</t>
  </si>
  <si>
    <t>* Gói EduKit PA cơ bản bao gồm:</t>
  </si>
  <si>
    <t>- Tấm nhôm định hình 350 x 200 x 20 mm</t>
  </si>
  <si>
    <t>- Hai bồn nước tròn trong suốt có khung gắn và giá đỡ bằng nhôm</t>
  </si>
  <si>
    <t>- Hệ thống đường ống linh động DN15</t>
  </si>
  <si>
    <t>- Bơm quay, lượng vào bình thường, 24 Volt / 26 W</t>
  </si>
  <si>
    <t>- Truyền động điện với khối kết nối để kết nối bơm, đầu nối dài, 2 nút  nhấn (tiếp điểm NO và NC), 1 công tắc điều khiển và 1 đèn LED báo hiệu (24V) để lắp đặt bảng mặt trước với giá đỡ; 1 rơle với 3 tiếp điểm chuyển đổi trên tấm lắp</t>
  </si>
  <si>
    <t>- Đồng hồ đo áp suất</t>
  </si>
  <si>
    <t>- Đồng hồ đo lưu lượng, nguyên lý phao</t>
  </si>
  <si>
    <t>- Các bộ phận nhỏ khác dùng để thiết kế và lắp ráp</t>
  </si>
  <si>
    <t>- Thông số kỹ thuật</t>
  </si>
  <si>
    <t>+ Nguồn cấp 24 V DC</t>
  </si>
  <si>
    <t>+ Kích thước đóng gói: : 39.5 cm x 29.5 cm x 52.5 cm</t>
  </si>
  <si>
    <t>+ Phạm vi lắp đặt:35 cm x 20 cm</t>
  </si>
  <si>
    <t>+ Chiều cao tối đa: xấp xỉ 110 cm</t>
  </si>
  <si>
    <t>+ Đơn vị nguồn cấp 24 V DC, yêu cầu 4.5 A</t>
  </si>
  <si>
    <t>Bộ thiết bị  Edukit PA nâng cao</t>
  </si>
  <si>
    <t>+ Đo lường tự động, điều khiển vòng mở và kín</t>
  </si>
  <si>
    <t xml:space="preserve">+ Bộ thực hành EduKit PA nâng cao rất tiện dụng, dễ vận chuyển và thiết lập cực kỳ đơn giản. Nó cung cấp một khái niệm tổng quan về điều khiển vòng kín </t>
  </si>
  <si>
    <t>+ Bảng giao diện điện có kết nối SysLink cho phép EduKit PA Advanced được kích hoạt bằng bảng PLC, hộp mô phỏng I / O, FluidSim® hoặc FluidLab PA kết hợp với EasyPort</t>
  </si>
  <si>
    <t>* Gói EduKit PA nâng cao bao gồm:</t>
  </si>
  <si>
    <t>- Bảng điện, có dây và bao gồm:</t>
  </si>
  <si>
    <t>+ Thiết bị đầu cuối I/O cho 8 ngõ ra digital, 8 ngõ vào với kết nối SysLink</t>
  </si>
  <si>
    <t xml:space="preserve">+ Khối đầu cuối cho tín hiệu analog 15 chân  kết nối SUB-D </t>
  </si>
  <si>
    <t>+ Rơle H-rail 24 V DC DIN  với đồng hồ chỉ báo hoạt động</t>
  </si>
  <si>
    <t>+ Bộ điều khiển động cơ với mô-đun điều biến độ rộng xung cho động cơ DC</t>
  </si>
  <si>
    <t>+ Bộ giới hạn dòng khởi động</t>
  </si>
  <si>
    <t>+ Khối đầu cuối cơ bản 4 dây</t>
  </si>
  <si>
    <t>+ Khối kết nối 2 chân</t>
  </si>
  <si>
    <t>- 2 cảm biến điện dung với các bộ phận và cáp gắn</t>
  </si>
  <si>
    <t>- Công tắc tiệm cận siêu âm bao gồm ổ cắm với cáp</t>
  </si>
  <si>
    <t>- Cảm biến lưu lượng với rotor và ước lượng quang điện tử (hồng ngoại) bao gồm đầu dò f / U và cáp</t>
  </si>
  <si>
    <t xml:space="preserve">- Cảm biến áp suất 0 - 400 m bar, ngõ ra analog 0 - 10 V DC bao gồm cáp kết nối và ốc vít lắp </t>
  </si>
  <si>
    <t xml:space="preserve">- Van điện từ 2/2 điều khiển trực tiếp; bao gồm cáp kết nối và ốc vít lắp </t>
  </si>
  <si>
    <t>- Systainer®, nhựa 100% ABS có chèn tay cầm</t>
  </si>
  <si>
    <t>Cáp dữ liệu I/O với đầu nối SysLink (IEEE 488)</t>
  </si>
  <si>
    <t>Cáp analog, song song</t>
  </si>
  <si>
    <t>Bộ nguồn để bàn</t>
  </si>
  <si>
    <t>- Thông số kỹ thuật:</t>
  </si>
  <si>
    <t>- Điện áp đầu vào: 85 - 265 V AC (47 - 63 Hz)</t>
  </si>
  <si>
    <t>- Điện áp đầu ra: 24 V DC, chống ngắn mạch</t>
  </si>
  <si>
    <t>- Dòng điện đầu ra: tối đa 4.5 A</t>
  </si>
  <si>
    <t>- Kích thước: 75 x 155 x 235 mm</t>
  </si>
  <si>
    <t>Bộ thực hành Cảm biến thông minh TP 1312</t>
  </si>
  <si>
    <t>* Tất cả các cảm biến thông minh đều được trang bị IO-Link®. Bộ thiết bị bao gồm một module tổng truyền thông IO-Link®, các dây cáp cần thiết, và ba cảm biến thông minh thông dụng:</t>
  </si>
  <si>
    <t>- Cảm biến quang điện</t>
  </si>
  <si>
    <t>- Cảm biến tiệm cận cảm ứng</t>
  </si>
  <si>
    <t>- Cảm biến siêu âm</t>
  </si>
  <si>
    <t>- Cảm biến RFID</t>
  </si>
  <si>
    <t>- Cảm biến laser dựa trên khoảng cách</t>
  </si>
  <si>
    <t>- Cảm biến đọc mã</t>
  </si>
  <si>
    <t>- Cảm biến áp suất</t>
  </si>
  <si>
    <t>- Cảm biến tiệm cận lưu lượng</t>
  </si>
  <si>
    <t>- Cảm biến nhiệt độ</t>
  </si>
  <si>
    <t>* TP 1312 cho phép sinh viên phát triển các kỹ năng như:</t>
  </si>
  <si>
    <t>- Hiểu được những lợi ích của cảm biến thông minh trong Công nghiệp 4.0</t>
  </si>
  <si>
    <t>- Được lựa chọn, tham số hóa, giám sát và điều chỉnh cảm biến</t>
  </si>
  <si>
    <t>- Thiết lập giao tiếp IO-Link®</t>
  </si>
  <si>
    <t>- Tích hợp các cảm biến vào các lớp truyền thông sản xuất khác nhau</t>
  </si>
  <si>
    <t>- Thực hiện bảo trì</t>
  </si>
  <si>
    <t>- Tự động thay thế các cảm biến và cài đặt tải lên</t>
  </si>
  <si>
    <t>- Cảm biến xử lý sự cố</t>
  </si>
  <si>
    <t>* Bao gồm các thiết bị sau:</t>
  </si>
  <si>
    <t>a. Trạm thực hành cảm biến</t>
  </si>
  <si>
    <t>- Trạm thực hành cảm biến là mặt bàn kết hợp (tương thích với khung A4) dùng để thực hiện các thí nghiệm khác nhau trên cảm biến.</t>
  </si>
  <si>
    <t>Bao gồm một bộ nguồn 24 V DC tích hợp và đồng hồ vạn năng có thể điều chỉnh cấu hình, người dùng có thể gắn hệ thống gá lắp nhanh Quick-Fix® với các cảm biến khác nhau theo danh mục, các phụ kiện cần thiết như bộ phận đo cơ cấu trượt, đối tượng thí nghiệm, IO-Link®.</t>
  </si>
  <si>
    <t>- Người dùng có thể dễ dàng kết nối bất kỳ loại cảm biến nào trên đồng hồ vạn năng để theo dõi tín hiệu kỹ thuật số và analog với cổng M12 hoặc khối dây đầu cuối được gắn trên bảng điều khiển phía trước.</t>
  </si>
  <si>
    <t>Thông qua các kết nối này, tín hiệu đầu ra sau đó có thể dễ dàng được gửi đến đồng hồ vạn năng bằng cách sử dụng đầu cắm an toàn 4mm và cáp tương ứng.</t>
  </si>
  <si>
    <t>* Thông số kỹ thuật</t>
  </si>
  <si>
    <t>- Điện áp đầu vào: 1 x 100 – 240 V AC (50 – 60 Hz), tối đa 3 A (không bao gồm dây nguồn)</t>
  </si>
  <si>
    <t xml:space="preserve">- Điện áp đầu ra: 24 V dc, tối đa 2.5 A </t>
  </si>
  <si>
    <t>- Đồng hồ vạn năng tích hợp:</t>
  </si>
  <si>
    <t>+ cấu hình qua cổng USB-mini</t>
  </si>
  <si>
    <t>+ đo cả điện áp hoặc dòng điện (thông qua việc chọn công tắc)</t>
  </si>
  <si>
    <t>+ hiển thị dữ liệu lịch sử đồ họa, hiển thị giới hạn, tự động mở rộng, hiển thị giá trị kỹ thuật số và tương tự (kim)</t>
  </si>
  <si>
    <t>+ đầu vào vạn năng có thể lựa chọn: 0 – 30 V dc, tối đa 2 A (một đầu vào điện áp và một đầu vào dòng điện có cầu chì bảo vệ)</t>
  </si>
  <si>
    <t>+ Vỏ khung điều khiển để sử dụng trong khung A4 hoặc trên bàn có chân đế cao su đi kèm</t>
  </si>
  <si>
    <t>+ Kết nối cho đầu cắm an toàn 4 mm (đầu ra nguồn điện, đầu ra cảm biến và đầu vào vạn năng)</t>
  </si>
  <si>
    <t>+ Được trang bị PE + phương pháp nối đất an toàn</t>
  </si>
  <si>
    <t>+ Phạm vi phân phối: tích hợp nguồn 24 V dc, đồng hồ vạn năng có thể điều chỉnh cấu hình, cổng kết nối M12 cho cảm biến với đầu ra vạn năng, khối dây đầu cuối cho kết nối cảm biến với đầu ra vạn năng, tấm có rãnh dùng cho hệ thống lắp Quick-Fix®.</t>
  </si>
  <si>
    <t>- Kích thước (H x W x D): 90 x 398 x 299 mm (3.5 x 15.7 x 11.8 in.)</t>
  </si>
  <si>
    <t>- Trọng lượng: 4.4 kg (9.7 lb)</t>
  </si>
  <si>
    <t>b. Cảm biến quang điện khuếch tán với IO-Link</t>
  </si>
  <si>
    <t>- Cảm biến quang khuếch tán xóa nền được trang bị IO-Link® trên hệ thống gá lắp nhanh Quick-Fix® dùng cho tấm nhôm.</t>
  </si>
  <si>
    <t>+ Loại cảm biến: cảm biến khuếch tán xóa nền</t>
  </si>
  <si>
    <t>+ Loại ánh sáng: đỏ</t>
  </si>
  <si>
    <t>+ Điện áp hoạt động: 10 – 30 V dc</t>
  </si>
  <si>
    <t>+ Phạm vi: 25 – 350 mm</t>
  </si>
  <si>
    <t>+ Đầu ra điện:  PNLK PNP or NPN or IO-Link®</t>
  </si>
  <si>
    <t>- Xoay 360° với 15° mỗi bước</t>
  </si>
  <si>
    <t xml:space="preserve">+ Kết nối qua cổng M8 </t>
  </si>
  <si>
    <t>+ Tùy chọn cài đặt thông qua hướng dẫn, biến trở hoặc IO-Link®</t>
  </si>
  <si>
    <t>- Kích thước (H x W x D): 52 x 74 x 49 mm (2.0 x 2.9 x 1.9 in.)</t>
  </si>
  <si>
    <t>- Trọng lượng: 0.074 kg (0.16 lb)</t>
  </si>
  <si>
    <t>c. Cảm biến tiệm cận cảm ứng điện từ với IO-Link</t>
  </si>
  <si>
    <t>- Cảm biến tiệm cận cảm ứng được trang bị IO-Link® trên hệ thống gá lắp nhanh Quick-Fix® dùng cho tấm nhôm.</t>
  </si>
  <si>
    <t>- Loại cảm biến: tiệm cận từ</t>
  </si>
  <si>
    <t>- Điện áp hoạt động: 10 – 30 V dc</t>
  </si>
  <si>
    <t>- Khoảng cách hoạt động: 8 mm</t>
  </si>
  <si>
    <t>- Đầu ra điện: PNP (lập trình NO/NC ) hoặc IO-Link®</t>
  </si>
  <si>
    <t>- Xoay: 360° với 15° mỗi bước</t>
  </si>
  <si>
    <t xml:space="preserve">- Kết nối qua cổng M12 </t>
  </si>
  <si>
    <t>- Tùy chọn cài đặt thông qua IO-Link®</t>
  </si>
  <si>
    <t>- Kích thước (H x W x D): 62 x 75 x 49 mm (2.4 x 2.9 x 1.9 in.)</t>
  </si>
  <si>
    <t>- Trọng lượng: 0.11 kg (0.25 lb)</t>
  </si>
  <si>
    <t>d. Cảm biến siêu âm với IO-Link</t>
  </si>
  <si>
    <t>- Cảm biến tương tự siêu âm được trang bị IO-Link® trên hệ thống gá lắp nhanh Quick-Fix® dùng cho tấm nhôm.</t>
  </si>
  <si>
    <t>- Loại cảm biến: siêu âm</t>
  </si>
  <si>
    <t>+ Các tính năng: sóng âm thanh có thể chọn, tùy chọn đồng bộ hóa, đầu ra analog, bù nhiệt độ</t>
  </si>
  <si>
    <t>- Điện áp hoạt động: 18 – 30 V dc</t>
  </si>
  <si>
    <t>- Phạm vi cảm biến: 20 – 250 mm (điều chỉnh giữa 25 – 250 mm)</t>
  </si>
  <si>
    <t>- Đầu ra điện: đầu ra tương tự 4-20 mA và 0-10 V hoặc IO-Link®</t>
  </si>
  <si>
    <t xml:space="preserve">- Kết nối qua cổng M8 </t>
  </si>
  <si>
    <t>- Kích thước (H x W x D): 53 x 75 x 49 mm (2.1 x 2.9 x 1.9 in.)</t>
  </si>
  <si>
    <t>- Trọng lượng: 0.072 kg (0.16 lb)</t>
  </si>
  <si>
    <t>e. Mô đun IO-Link 4 cổng</t>
  </si>
  <si>
    <t>- Mô đun đa giao thức IO-Link® được trang bị 4 kênh truyền thông trên hệ thống gá lắp nhanh Quick-Fix® dùng cho tấm nhôm.</t>
  </si>
  <si>
    <t>Mô-đun này được sử dụng để kết nối tối đa bốn cảm biến IO-Link® thông qua một giao thức ethernet như PROFINET®, EtherNet/IP™  hoặc Modbus® TCP.</t>
  </si>
  <si>
    <t>Mỗi kênh có thể được chuyển đổi dễ dàng thành kênh PNP kỹ thuật số (đầu vào/đầu ra).</t>
  </si>
  <si>
    <t>- Tính năng: chuyển đổi Ethernet tích hợp (hỗ trợ 10 Mbps/100 Mbps), giao thức IO-Link® 1.1</t>
  </si>
  <si>
    <t>- Giao thức truyền thông Ethernet: Thiết bị PROFINET®, thiết bị EtherNet/IP™ hoặc  Modbus® TCP thông qua cổng 2x M8</t>
  </si>
  <si>
    <t>- Kênh IO-Link®: 4 kênh thông qua cổng M12</t>
  </si>
  <si>
    <t>- Nguồn cấp: 24 V dc thông qua cổng 2x M8</t>
  </si>
  <si>
    <t>- Kích thước (H x W x D): 54 x 149 x 49 mm (2.1 x 5.9 x  1.9 in.)</t>
  </si>
  <si>
    <t>- Trọng lượng: 0.35 kg (0.78 lb)</t>
  </si>
  <si>
    <t>f. Bộ phụ kiện cho bộ thiết bị cảm biến thông minh TP1312</t>
  </si>
  <si>
    <t>- Bộ cáp hoàn chỉnh để kết nối các bộ phận của bộ thiết bị TP 1312 –  Cảm biến thông minh</t>
  </si>
  <si>
    <t>* Phạm vi giao hàng</t>
  </si>
  <si>
    <t>- một (1) cáp nguồn IO-Link® (0.5 m) để cấp nguồn cho mô-đun truyền thông qua nguồn cấp 24 V dc</t>
  </si>
  <si>
    <t>- một (1) cáp M12-M12 (0.5 m)</t>
  </si>
  <si>
    <t>- một (1) cáp 4 chân M12-M8 (0.5 m)</t>
  </si>
  <si>
    <t>- một (1) cáp 3 chân M12-M8 (0.5 m)</t>
  </si>
  <si>
    <t>- một (1) cáp RJ45 Ethernet (0.5 m)</t>
  </si>
  <si>
    <t>g. Các đối tượng thử nghiệm</t>
  </si>
  <si>
    <t>Tập hợp các đối tượng thử nghiệm để xác định đặc tính đáp ứng của các cảm biến bao gồm các vật liệu mẫu trong các thiết kế và độ bền vật liệu khác nhau.</t>
  </si>
  <si>
    <t>- Nam châm</t>
  </si>
  <si>
    <t>- Nhựa trong suốt và có màu</t>
  </si>
  <si>
    <t>- Kim loại khác nhau</t>
  </si>
  <si>
    <t>- Cao su</t>
  </si>
  <si>
    <t>- Bìa cứng</t>
  </si>
  <si>
    <t>- Thẻ Kodak màu xám</t>
  </si>
  <si>
    <t xml:space="preserve">- Gỗ </t>
  </si>
  <si>
    <t>- Kích thước 50 x 50 mm</t>
  </si>
  <si>
    <t>- Bộ phận trượt</t>
  </si>
  <si>
    <t>h. Giao diện thông minh cho IO-Link</t>
  </si>
  <si>
    <t>- Giao diện thông minh cho IO-Link® dễ dàng kết nối giữa cảm biến IO-Link® và kênh giao tiếp chính mà không cần nguồn bổ sung.</t>
  </si>
  <si>
    <t>Thiết bị sử dụng Bluetooth LE dùng để truyền thông với các thiết bị thông minh như điện thoại hoặc máy tính bảng chạy ứng dụng của nhà sản xuất có sẵn trên iOS và Android.</t>
  </si>
  <si>
    <t>- Với ứng dụng, người dùng sau đó có thể theo dõi dữ liệu của cảm biến, điều chỉnh các thông số, xác minh trạng thái khác nhau, thiết lập ghi dữ liệu (không bao gồm thẻ nhớ microSD) và khắc phục sự cố cảm biến.</t>
  </si>
  <si>
    <t>- Giao diện được gắn trên hệ thống gá lắp nhanh Quick-Fix® dùng cho tấm nhôm.</t>
  </si>
  <si>
    <t>- Kết nối: ổ cắm M12x1, 5-pin, đầu nối dây M12x1, 5-pin, ổ cắm USB2.0 Micro-B</t>
  </si>
  <si>
    <t>- Giao diện: Nhị phân (push/pull, NPN, PNP), IO-Link®, Bluetooth LE, thẻ nhớ microSD, USB2.0 Micro-B</t>
  </si>
  <si>
    <t>- Nguyên tắc chức năng: chế độ giám sát, chế độ chính</t>
  </si>
  <si>
    <t>- Nguồn cấp: 24 V dc thông qua kết nối thiết bị M12 IO-Link® được tiêu chuẩn hóa</t>
  </si>
  <si>
    <t>- Kích thước (H x W x D): 53 x 105 x 99 mm (2.1 x 4.1 x 3.9 in.)</t>
  </si>
  <si>
    <t>- Trọng lượng: 0.3 kg (0.6 lb)</t>
  </si>
  <si>
    <t>i. Cảm biến RFID với IO-Link</t>
  </si>
  <si>
    <t>- Đầu đọc RFID với IO-Link trên hệ thống gá lắp nhanh Quick-Fix® dùng cho tấm nhôm.</t>
  </si>
  <si>
    <t>- Loại cảm biến: RFID</t>
  </si>
  <si>
    <t>- Kích thước dữ liệu: 32 byte</t>
  </si>
  <si>
    <t>- Phạm vi: 20 mm</t>
  </si>
  <si>
    <t>- Điện áp hoạt động: 20.4 – 28.8 V dc</t>
  </si>
  <si>
    <t>- Kết nối qua cổng M12</t>
  </si>
  <si>
    <t>j. Cảm biến laser dựa trên khoảng cách với IO-Link</t>
  </si>
  <si>
    <t>- Cảm biến laser dựa trên khoảng cách với IO-Link® trên hệ thống gá lắp nhanh Quick-Fix® dùng cho tấm nhôm.</t>
  </si>
  <si>
    <t>- Loại cảm biến: Khoảng cách (laser)</t>
  </si>
  <si>
    <t>- Phạm vi đo vị trí: 40 – 100 mm</t>
  </si>
  <si>
    <t>- Đầu ra điện: Push-pull PNP hoặc NPN hoặc IO-Link® (giá trị tương tự)</t>
  </si>
  <si>
    <t>- Kết nối qua cổng M8</t>
  </si>
  <si>
    <t>- Tùy chọn cài đặt thông qua hướng dẫn, biến trở hoặc IO-Link®</t>
  </si>
  <si>
    <t>k. Cảm biến nhiệt độ với IO-Link</t>
  </si>
  <si>
    <t>- Cảm biến nhiệt độ với IO-Link® trên hệ thống gá lắp nhanh Quick-Fix® dùng cho tấm nhôm.</t>
  </si>
  <si>
    <t>- Loại cảm biến: nhiệt độ có đầu dò (đã bao gồm)</t>
  </si>
  <si>
    <t>Chiều dài đầu dò: 38.1 mm (1.5 in)</t>
  </si>
  <si>
    <t>- Phạm vi cảm biến: -50 – 150 °C (-58 – 302 °F)</t>
  </si>
  <si>
    <t>- Đầu ra điện:  4-20 mA và IO-Link®</t>
  </si>
  <si>
    <t>- Tùy chọn cài đặt qua IO-Link®</t>
  </si>
  <si>
    <t>- Kết nối qua cổng M14 (đã bao gồm cáp)</t>
  </si>
  <si>
    <t>l. Đầu đọc mã với Ethernet</t>
  </si>
  <si>
    <t>- Đầu đọc mã cho mã 1D và 2D với giao tiếp Ethernet trên hệ thống gá lắp nhanh Quick-Fix® dùng cho tấm nhôm.</t>
  </si>
  <si>
    <t>- Độ phân giải: 736 x 480 pixels (WVGA), đơn sắc</t>
  </si>
  <si>
    <t>- Cài đặt tiêu cự với vít điều chỉnh</t>
  </si>
  <si>
    <t>- Loại chiếu sáng: tích hợp</t>
  </si>
  <si>
    <t>- Tốc độ khung hình: 50 khung hình/giây</t>
  </si>
  <si>
    <t>- Khoảng cách làm việc: 30 mm - vô hạn</t>
  </si>
  <si>
    <t>- Phát hiện các mã sau: 2/5 industrial, 2/5 interleaved, Codabar, Code 128, Code 39, Code 93, EAN, ECC 200, GS1, PDF 417, Pharmacode, QR code, RSS, UPC</t>
  </si>
  <si>
    <t>- Điện áp hoạt động: 24 V dc</t>
  </si>
  <si>
    <t>- Giao thức truyền thông: TCP/IP, Ethernet/IP, FTP, SMB, PROFINET</t>
  </si>
  <si>
    <t>- Đầu vào kỹ thuật số (2): PNP/NPN, có thể chuyển đổi</t>
  </si>
  <si>
    <t>- Đầu ra kỹ thuật số (2): PNP/NPN, có thể chuyển đổi</t>
  </si>
  <si>
    <t>- Kết nối qua cổng M12 (4 chân) để truyền thông và M12 (12 chân) để cấp nguồn (đã bao gồm cáp)</t>
  </si>
  <si>
    <t>m. Cảm biến lưu lượng với IO-Link</t>
  </si>
  <si>
    <t>- Cảm biến lưu lượng cho IO-Link® trên hệ thống gá lắp nhanh  Quick-Fix® dùng cho tấm nhôm.</t>
  </si>
  <si>
    <t>- Loại cảm biến: lưu lượng khí nén và khí không ăn mòn</t>
  </si>
  <si>
    <t>- Phạm vi đo lưu lượng: tối đa 10 l/phút, một chiều</t>
  </si>
  <si>
    <t>- Kết nối khí nén: đầu nối 6 mm</t>
  </si>
  <si>
    <t>- Đầu ra điện (2): PNLK (PNP, NPN hoặc IO-Link®) và PNVBA (PNP, NPN, 0 – 10 V, 1 – 5 V, 4 – 20 mA)</t>
  </si>
  <si>
    <t>- Điện áp hoạt động: 22 – 26 V dc</t>
  </si>
  <si>
    <t>- Kiểu hiển thị: LCD chiếu sáng, đa sắc</t>
  </si>
  <si>
    <t>- Cài đặt tùy chọn thông qua hướng dẫn, IO-Link® hoặc hiển thị và các phím</t>
  </si>
  <si>
    <t>o. Cảm biến áp suất với IO-Link</t>
  </si>
  <si>
    <t>- Cảm biến áp suất với IO-Link® trên hệ thống gá lắp nhanh Quick-Fix® dùng cho tấm nhôm.</t>
  </si>
  <si>
    <t>- Loại cảm biến: áp suất của khí nén và khí không ăn mòn</t>
  </si>
  <si>
    <t>- Phạm vi đo áp suất: 0 – 6 bar</t>
  </si>
  <si>
    <t>- Điện áp hoạt động: 15 – 30 V dc</t>
  </si>
  <si>
    <t>- Loại màn hình: LCD chiếu sáng</t>
  </si>
  <si>
    <t>- Kết nối qua cổng L1 (đã bao gồm cáp)</t>
  </si>
  <si>
    <t>o. Bộ điều khiển logic lập trình S7-1500</t>
  </si>
  <si>
    <t>* CPU S7-1512C-1PN</t>
  </si>
  <si>
    <t>- Bộ nhớ chính: 250 KB cho chương trình và 1 MB cho dữ liệu data</t>
  </si>
  <si>
    <t>- Bao gồm thẻ nhớ</t>
  </si>
  <si>
    <t>- Giao diện: PROFINET IRT với công tắc 2 cổng</t>
  </si>
  <si>
    <t>- Đầu vào/Đầu ra;</t>
  </si>
  <si>
    <t>+ 32 đầu vào kỹ thuật số (24 V DC)</t>
  </si>
  <si>
    <t>+ 32 đầu ra kỹ thuật số (24 V DC/0.5A)</t>
  </si>
  <si>
    <t xml:space="preserve">+ 5x đầu vào tương tự, 4x U/I, 1x R/RTD, độ ohana giải 16-bit </t>
  </si>
  <si>
    <t xml:space="preserve">+ 2x đầu ra tương tự, 2x U/I, độ phân giải 16-bit </t>
  </si>
  <si>
    <t>* Hệ thống gá lắp</t>
  </si>
  <si>
    <t>- EduTrainer® Universal, kích thước 1 (W x H) 305 mm x 300 mm</t>
  </si>
  <si>
    <t>- Có thể được đặt trên bàn hoặc trong trạm MPS®</t>
  </si>
  <si>
    <t>- Hệ thống gá lắp bền, sơn tĩnh điện, thép tấm</t>
  </si>
  <si>
    <t>-Bộ cấp nguồn tích hợp, AC 110/230 V/DC 24 V, 4 A</t>
  </si>
  <si>
    <t>- Tấm mô phỏng module19" với 2x đầu nối có phích cắm SysLink cho trạm điều khiển và bảng điều khiển MPS®, có 8 đầu vào và 8 đầu ra kỹ thuật số kết nối phích cắm 1x Sub-D 15 chân  với 4 đầu vào tương tự và 2 đầu ra tương tự; đầu nối dừng khẩn cấp kết nối một mạch an toàn để ngắt kết nối 8 đầu ra kỹ thuật số.</t>
  </si>
  <si>
    <t>- Bao gồm cáp lập trình (cáp Ethernet) và phần mềm lập trình STEP 7 TIA portal</t>
  </si>
  <si>
    <t>p. Sách bài tập</t>
  </si>
  <si>
    <t>- Sách bài tập bao gồm:</t>
  </si>
  <si>
    <t>+ Nguyên tắc cơ bản của cảm biến thông minh</t>
  </si>
  <si>
    <t>+ Giao diện IO-Link thông minh</t>
  </si>
  <si>
    <t>- Chủ đề:</t>
  </si>
  <si>
    <t>+ Tính năng và đặc điểm của cảm biến thông minh</t>
  </si>
  <si>
    <t>+ Giao thức truyền thông IO-Link</t>
  </si>
  <si>
    <t>+ Cảm biến tiệm cận cảm ứng thông minh</t>
  </si>
  <si>
    <t>+ Cảm biến quang điện thông minh</t>
  </si>
  <si>
    <t>+ Cảm biến siêu âm thông minh</t>
  </si>
  <si>
    <t>Festo / Đức</t>
  </si>
  <si>
    <t>PHÒNG THỰC HÀNH NHÀ THÔNG MINH</t>
  </si>
  <si>
    <t>Hệ thống chiếu sáng thông minh</t>
  </si>
  <si>
    <t>Lumi</t>
  </si>
  <si>
    <t>Hệ thống điều khiển điều hòa thông gió</t>
  </si>
  <si>
    <t>Hệ thống điều khiển cửa,  rèm cửa tự động</t>
  </si>
  <si>
    <t>Hệ thống giám sát an ninh, an toàn</t>
  </si>
  <si>
    <t>bộ điều khiển trung tâm</t>
  </si>
  <si>
    <t xml:space="preserve"> PHÒNG THỰC HÀNH ĐIỆN TỬ TRUYỀN THÔNG</t>
  </si>
  <si>
    <t>TRẠM THỰC HÀNH KABICUBE - MÔN KỸ NĂNG LẮP ĐẶT CÁP SỢI QUANG</t>
  </si>
  <si>
    <t>- Mô-đun KabiCube VRK14-840 (x3)</t>
  </si>
  <si>
    <t>- Bộ gá lắp tường KabiCube (x1)</t>
  </si>
  <si>
    <t>- Khung lắp thiết bị 27U (x1)</t>
  </si>
  <si>
    <t>- Hộp đấu nối sợi quang treo tường (x1)</t>
  </si>
  <si>
    <t>- Hộp đấu nối sợi quang gắn rack (x1)</t>
  </si>
  <si>
    <t>- Hộp đấu nối sợi quang ngoài trời dạng in-line (x1)</t>
  </si>
  <si>
    <t>- Hộp đấu nối sợi quang ngoài trời dạng single-ended (x1)</t>
  </si>
  <si>
    <t>- Cáp sợi quang ngoài trời 12-lõi (x40 m)</t>
  </si>
  <si>
    <t>- Cáp đấu nối sợi quang (x2)</t>
  </si>
  <si>
    <t>- Dây đầu nối hàn sợi quang (x10)</t>
  </si>
  <si>
    <t>TRẠM THỰC HÀNH KABICUBE - MÔN KỸ NĂNG LẮP ĐẶT CÁP ĐÔI XOẮN</t>
  </si>
  <si>
    <t>- Hộp ổ cắm âm tường KabiCube (x3)</t>
  </si>
  <si>
    <t>- Hộp kéo cáp âm tường KabiCube (x2)</t>
  </si>
  <si>
    <t>- Tủ lắp thiết bị 9U treo tường (x1)</t>
  </si>
  <si>
    <t>- Thanh đấu nối cáp đôi xoắn Cat-6 (x2)</t>
  </si>
  <si>
    <t>- Thanh đấu nối cáp đôi xoắn Cat-5e (x2)</t>
  </si>
  <si>
    <t>- Thanh quản lý cáp (x4)</t>
  </si>
  <si>
    <t>- Bộ mặt nạ+ổ cắm 2 cổng Cat-5e (x3)</t>
  </si>
  <si>
    <t>- Cáp đấu nối Cat-6 (x6)</t>
  </si>
  <si>
    <t>- Cáp đôi xoắn Cat-6 (x1 thùng)</t>
  </si>
  <si>
    <t>- Cáp đôi xoắn Cat-5e (x1 thùng)</t>
  </si>
  <si>
    <t>- Cáp đấu nối Cat-5e (x12)</t>
  </si>
  <si>
    <t>- Nhân ổ cắm Cat-5e(x30)</t>
  </si>
  <si>
    <t>TRẠM THỰC HÀNH KABICUBE  - MÔN KỸ NĂNG LẮP ĐẶT ĐA PHƯƠNG TIỆN</t>
  </si>
  <si>
    <t>- Hộp ổ cắm âm tường KabiCube (x4)</t>
  </si>
  <si>
    <t>- Hộp kéo cáp âm tường KabiCube (x1)</t>
  </si>
  <si>
    <t>- Tủ lắp thiết bị 6U treo tường (x1)</t>
  </si>
  <si>
    <t>- Thanh đấu nối cáp đôi xoắn Cat-6 (x1)</t>
  </si>
  <si>
    <t>- Thanh quản lý cáp (x1)</t>
  </si>
  <si>
    <t>- Bộ mặt nạ+ổ cắm 2 cổng Cat-5e (x1)</t>
  </si>
  <si>
    <t>- Bộ mặt nạ+ổ cắm 2 cổng CATV (x1)</t>
  </si>
  <si>
    <t>- Bộ mặt nạ+ổ cắm 2 cổng quang (x1)</t>
  </si>
  <si>
    <t>- Cáp sợi quang trong nhà 2-lõi (x100 m)</t>
  </si>
  <si>
    <t>- Cáp đấu nối Cat-5e (x6)</t>
  </si>
  <si>
    <t>- cáp đồng trục CATV (x0.5 thùng)</t>
  </si>
  <si>
    <t>- Máy thu hình (camera) giám sát (x2)</t>
  </si>
  <si>
    <t>- Đầu ghi hình (x1)</t>
  </si>
  <si>
    <t>- Màn hình quan sát (x1)</t>
  </si>
  <si>
    <t>- Bộ chuyển mạch PoE 8 cổng (x1)</t>
  </si>
  <si>
    <t>- Bộ chuông cửa giao tiếp hình ảnh (x1)</t>
  </si>
  <si>
    <t>- Thanh phân phối nguồn gắn rack (x1)</t>
  </si>
  <si>
    <t>KABICUBE-INC-FO</t>
  </si>
  <si>
    <t>KABICUBE-INC-TP</t>
  </si>
  <si>
    <t>KABICUBE-INC-MM</t>
  </si>
  <si>
    <t>Máy hàn sợi quang Fujikura 70S+ Fusion Splicer</t>
  </si>
  <si>
    <t>70S+</t>
  </si>
  <si>
    <t>Bộ máy đo chứng nhận cáp đồng Fluke Networks DSX-5000</t>
  </si>
  <si>
    <t>DSX2-5000 AP</t>
  </si>
  <si>
    <t>Bộ mô-đun đo chứng nhận suy hao sợi quang đơn mốt</t>
  </si>
  <si>
    <t>Bao gồm phụ kiện cộng thêm:</t>
  </si>
  <si>
    <t>- NFA-SC (x1), ADP-DuplexSC (x2), SRC-9-SCSC-KIT (x1)</t>
  </si>
  <si>
    <t>Bộ mô-đun đo chứng nhận OTDR sợi quang đơn mốt</t>
  </si>
  <si>
    <t>- SMC-9-SCLC (x2), PA-LC (x1)</t>
  </si>
  <si>
    <t>Bộ dụng cụ soi chiếu hình ảnh kiểm tra đầu quang</t>
  </si>
  <si>
    <t>Bao gồm phụ kiện công thêm:</t>
  </si>
  <si>
    <t xml:space="preserve">- Bộ dụng cụ vệ sinh đầu quang NFC-Kit-Case-E (x1) </t>
  </si>
  <si>
    <t>Bộ máy đo kiểm tra cáp đồng MicroScanner2 Termination Test Kit</t>
  </si>
  <si>
    <t>Dụng cụ thi công nhân ổ cắm mạng Modular Jack Termination SL Tool Kit</t>
  </si>
  <si>
    <t>CFP-SM-ADD</t>
  </si>
  <si>
    <t>OFP-SM</t>
  </si>
  <si>
    <t>FI-1000-KIT</t>
  </si>
  <si>
    <t>MS2-TTK</t>
  </si>
  <si>
    <t>1725150-6</t>
  </si>
  <si>
    <t>PHÒNG THỰC HÀNH KỸ THUẬT ROBOT</t>
  </si>
  <si>
    <t>Robot cơ bản - Exploratory Robotics</t>
  </si>
  <si>
    <t>* Danh mục thiết bị chính</t>
  </si>
  <si>
    <t>Bộ thiết bị robot sinh học</t>
  </si>
  <si>
    <t>Festo/ Đức</t>
  </si>
  <si>
    <t>- Điểm nổi bật</t>
  </si>
  <si>
    <t>+ Khám phá các khái niệm robot sinh học</t>
  </si>
  <si>
    <t>+ Hiểu và áp dụng hiệu ứng Fin Ray</t>
  </si>
  <si>
    <t>+ Minh họa cách sử dụng bộ vi điều khiển</t>
  </si>
  <si>
    <t>+ Điều khiển robot bằng smartphone</t>
  </si>
  <si>
    <t>+ Khám phá những kỹ thuật lấy cảm hứng từ thiên nhiên</t>
  </si>
  <si>
    <t>- Bộ thực hành Bionics Kit gồm:</t>
  </si>
  <si>
    <t>1. Robot Cá Bionic</t>
  </si>
  <si>
    <t>2. Robot Con voi Bionic</t>
  </si>
  <si>
    <t>3. Robot Con tắc kè Bionic</t>
  </si>
  <si>
    <t>Nội dung, bao gồm cả các bài giảng về kỹ thuật sinh học Bionic, hướng dẫn dự án và tìm hiểu ngành nghề, có sẵn trên trang web Bionics4Education.</t>
  </si>
  <si>
    <t xml:space="preserve">- Tất cả các robot sinh học được kích hoạt bởi các bộ servo và được điều khiển bởi một vi điều khiển. </t>
  </si>
  <si>
    <t>Danh sách các thiết bị thực hành trong Bionnics Kit</t>
  </si>
  <si>
    <t>• Vật liệu xây dựng ba robot</t>
  </si>
  <si>
    <t>• 4 động cơ servo</t>
  </si>
  <si>
    <t>• Bộ điều khiển Arduino</t>
  </si>
  <si>
    <t>• Các bộ phận Fin Ray Effect® được in 3D</t>
  </si>
  <si>
    <t>Bộ thiết bị khám phá robot</t>
  </si>
  <si>
    <t>Festo/ Canada</t>
  </si>
  <si>
    <t xml:space="preserve">- Điểm nổi bật: </t>
  </si>
  <si>
    <t>+ Cài đặt thiết lập và lập trình  hệ thống robot trong môi trường sản xuất mô phỏng.</t>
  </si>
  <si>
    <t>+ Khái niệm một hệ thống robot, chức năng robot và các công cụ ngoại vi.</t>
  </si>
  <si>
    <t>+ Thiết kế các giải pháp sáng tạo cho các vấn đề, thách thức và nhu cầu trong thực tế.</t>
  </si>
  <si>
    <t>Các kiến thức cần có:</t>
  </si>
  <si>
    <t>- KHOA HỌC</t>
  </si>
  <si>
    <t>+ Vật lý</t>
  </si>
  <si>
    <t>+ Động lực học</t>
  </si>
  <si>
    <t>+ Trường điện từ</t>
  </si>
  <si>
    <t>- CÔNG NGHỆ</t>
  </si>
  <si>
    <t>+ Robot</t>
  </si>
  <si>
    <t>+ Băng tải và cấp phôi</t>
  </si>
  <si>
    <t>+ Máy tính</t>
  </si>
  <si>
    <t>- KỸ THUẬT</t>
  </si>
  <si>
    <t>+ Chế tạo</t>
  </si>
  <si>
    <t>+ Khoa học máy tính</t>
  </si>
  <si>
    <t>+ Hệ thống điều khiển</t>
  </si>
  <si>
    <t>- TOÁN HỌC</t>
  </si>
  <si>
    <t>+ Lượng giác</t>
  </si>
  <si>
    <t>+ Hình học</t>
  </si>
  <si>
    <t>+ Lô-gic nhị phân</t>
  </si>
  <si>
    <t>- Người học sẽ có thể:</t>
  </si>
  <si>
    <t>+ Thiết kế một hệ thống robot hoàn chỉnh, tập trung vào các vai trò quan trọng của các hệ thống robot trong ngành sản xuất</t>
  </si>
  <si>
    <t>+ Lập trình một cánh tay robot và các công cụ ngoại vi, bao gồm bộ nạp trọng lực và băng chuyền quay</t>
  </si>
  <si>
    <t>+ Sử dụng lập trình phần mềm RoboCIM và lập trình dẫn đầu với bộ thiết bị điều khiển và lập trình cầm tay để lập trình các thành phần và thiết kế hệ thống</t>
  </si>
  <si>
    <t>+ Mô phỏng quy trình sản xuất thông qua thiết kế hệ thống robot để thể hiện việc sản xuất sản phẩm</t>
  </si>
  <si>
    <t>+ Đảm nhận vai trò của các kỹ sư hệ thống robot để tối ưu hóa thiết kế hệ thống robot</t>
  </si>
  <si>
    <t>* Danh mục thiết bị bao gồm</t>
  </si>
  <si>
    <t>- Trình bày đa phương tiện</t>
  </si>
  <si>
    <t>- Hướng dẫn sử dụng và cài đặt MindSight</t>
  </si>
  <si>
    <t>- Phần mềm RoboCIM 5150</t>
  </si>
  <si>
    <t>- Cánh tay robot</t>
  </si>
  <si>
    <t>- Bộ thiết bị điều khiển và lập trình cầm tay Robot</t>
  </si>
  <si>
    <t>- Bộ nạp trọng lực</t>
  </si>
  <si>
    <t>- Băng chuyền quay</t>
  </si>
  <si>
    <t>- Hai (2) ống trong P500 2.5</t>
  </si>
  <si>
    <t>- Ba (3) hộp phim</t>
  </si>
  <si>
    <t>- Mười (10) khối plexi (2x2x0,5 in)</t>
  </si>
  <si>
    <t>- Bình nhựa, 4 oz.</t>
  </si>
  <si>
    <t>- Hai (2) lon sơn (1 L)</t>
  </si>
  <si>
    <t>- Thước nhựa, 12 in / 30 cm</t>
  </si>
  <si>
    <t>3</t>
  </si>
  <si>
    <t>Chương trình đào tạo E-learning MindSight</t>
  </si>
  <si>
    <t>- Phần mềm giảng dạy E-learning cho các khóa học STEM</t>
  </si>
  <si>
    <t>- Số lượng: 200 người dùng</t>
  </si>
  <si>
    <t>- Thời hạn sử dụng: 1 năm</t>
  </si>
  <si>
    <t>Robot di động - Mobile Robotics</t>
  </si>
  <si>
    <t>Studica/ Canada</t>
  </si>
  <si>
    <t xml:space="preserve">* Sinh viên thực hành với Studica mobile robot được trang bị những kiến thức và kỹ năng sau: </t>
  </si>
  <si>
    <t>- Rèn luyện kỹ năng thiết kế, tính toán lực, sức bền các chi tiết cơ khí của robot</t>
  </si>
  <si>
    <t xml:space="preserve">- Được trang bị kiến thức về mạch điện điều khiển, mạch công suất điều khiển động cơ DC, mạch nguồn công suất cao. Hình thành kỹ năng phân tích, phán đoán lỗi kỹ thuật liên quan đến mạch điện trên robot. </t>
  </si>
  <si>
    <t>- Phát triển kỹ năng lập trình trên nhiều ngôn ngữ khác nhau</t>
  </si>
  <si>
    <t>- Hình thành tư duy phân tích, tính toán, phán đoán các thuật toán trí tuệ nhân tạo AI, ứng dụng trong camera và các cảm biến có trên robot, từ đó có thể phát triển các ứng dụng nhận diện màu, khuôn mặt…</t>
  </si>
  <si>
    <t>- Trang bị kỹ năng đo đạc phán đoán lỗi kỹ thuật trong các linh kiện điện tử có trong mạch điều khiển robot.</t>
  </si>
  <si>
    <t>- Trang bị kỹ năng lập kế hoạch, hình thành quy trình lắp ráp hệ thống cơ điện tử.</t>
  </si>
  <si>
    <t xml:space="preserve">- Thiết kế thêm các chi tiết mở rộng để tích hợp vào bộ tiêu chuẩn để đa dạng hóa chức năng hoạt động của robot. </t>
  </si>
  <si>
    <t>- Trang bị kỹ năng kết nối thiết bị IoT dùng wifi, nạp chương trình và chuẩn đoán lỗi thông qua máy tính.</t>
  </si>
  <si>
    <t xml:space="preserve">* Thông số kỹ thuật tiêu chuẩn: </t>
  </si>
  <si>
    <t xml:space="preserve">Bộ thiết bị robot bao gồm tài liệu đào tạo, có thể được sử dụng trong lớp học dạy robot và điều khiển bằng LabVIEW. </t>
  </si>
  <si>
    <t>* Bao gồm:</t>
  </si>
  <si>
    <t>- Cảm biến, Bộ điều khiển và Pin</t>
  </si>
  <si>
    <t>+ Board mạch mở rộng Robot Blackhawk</t>
  </si>
  <si>
    <t>+ Công tắc giới hạn</t>
  </si>
  <si>
    <t>+ Bộ điều khiển myRIO với 3 bản quyền LabVIEW</t>
  </si>
  <si>
    <t>+ Mount MyRIO</t>
  </si>
  <si>
    <t>+ Bộ driver động cơ MXP-MD2 cho NI myRIO</t>
  </si>
  <si>
    <t>+ Camera</t>
  </si>
  <si>
    <t>+ Cảm biến la bàn số navX 9 trục</t>
  </si>
  <si>
    <t>+ Cảm biến siêu âm PING)))</t>
  </si>
  <si>
    <t>+ Cảm biến hồng ngoại (10 cm đến 80 cm)</t>
  </si>
  <si>
    <t>+ Cảm biến dò line</t>
  </si>
  <si>
    <t>+ Bộ pin NiMH 12V 3.000 mAh với cầu chì 20 amp</t>
  </si>
  <si>
    <t>+ Công tắc nguồn ON / OFF</t>
  </si>
  <si>
    <t>+ Bộ sạc pin NiMH</t>
  </si>
  <si>
    <t>+ Dây điện và Protoboard</t>
  </si>
  <si>
    <t>- Thành phần kết cấu</t>
  </si>
  <si>
    <t>+ Các tấm nhôm. Thanh trượt tuyến tính, giá đỡ và bánh răng, miếng đệm nhôm, trục chuyển động tuyến tính và các đơn vị trượt, cánh tay đòn, dầm nhỏ và liên kết, thanh đệm.</t>
  </si>
  <si>
    <t>- Động cơ và điều khiển Động cơ.</t>
  </si>
  <si>
    <t>+ Động cơ DC có công suất 12 Vôn, 100 vòng / phút và mô-men xoắn 700 oz, có encoder tích hợp sẵn.</t>
  </si>
  <si>
    <t xml:space="preserve">- Bánh xe, bánh răng và hệ thống truyền động. </t>
  </si>
  <si>
    <t xml:space="preserve">+ Bánh xe Omni 101mm. Có thể lắp ráp bánh xe bằng hệ dẫn động độc lập 4 bánh hoặc 2 bánh hoặc sử dụng hệ truyền động xích. Các trục trung tâm và nhiều lựa chọn miếng đệm, ống lót, trục xe và trục bánh xe cũng đã được thêm vào. Một vành đai và ròng rọc cũng được tích hợp. </t>
  </si>
  <si>
    <t xml:space="preserve">- Lắp đặt và Đào tạo hướng dẫn sử dụng </t>
  </si>
  <si>
    <t>* Thiết bị này đã được dùng trong thi tay nghề Thế giới 2015-2017-2019; và thi tay nghề Asean 2020; Hiện tại thi tay nghề Quốc gia 2020 sẽ sử dụng bộ thiết bị này trong thi tay nghề Robot di động</t>
  </si>
  <si>
    <t>Bộ thiết bị đào tạo robot di động - Robotino</t>
  </si>
  <si>
    <t>* Robotino IIoT (Industrial Internet of Things)</t>
  </si>
  <si>
    <t xml:space="preserve">- Hệ thống đào tạo về robot di động phù hợp với việc truyền đạt các vấn đề cơ bản về cơ điện tử và khoa học máy tính, cũng như để sử dụng cho các ứng dụng khác trong các lĩnh vực Robot di động tự điều khiển (AMR) và phương tiện tự động dò đường (AFTS/AGV). </t>
  </si>
  <si>
    <t>Cấu trúc mở của Robotino cho phép dễ dàng truy cập vào các chủ đề liên quan đến Logistics.</t>
  </si>
  <si>
    <t>* Cơ cấu đa hướng</t>
  </si>
  <si>
    <t xml:space="preserve">- Ba thiết bị Robotino® được gắn vào khung thép không gỉ được hàn bằng laser cực kỳ chắc chắn. </t>
  </si>
  <si>
    <t xml:space="preserve">Với cơ cấu đa hướng, Robotino có thể tự do di chuyển về phía trước, lùi,  rẽ và xoay tại chỗ. </t>
  </si>
  <si>
    <t>Ba động cơ DC công nghiệp mạnh mẽ với bộ mã hóa quay quang cho phép tốc độ lên tới 10 km / h với độ tin cậy cao.</t>
  </si>
  <si>
    <t>* Sử dụng không bị gián đoạn</t>
  </si>
  <si>
    <t>- Nguồn được cung cấp thông qua bốn pin sạc lithium-ion 18 V, mỗi pin cho phép thời gian hoạt động là hai tiếng rưỡi.</t>
  </si>
  <si>
    <t xml:space="preserve"> "Thay nóng" đảm bảo trao đổi trong quá trình hoạt động liên tục.</t>
  </si>
  <si>
    <t>Hệ thống tự tắt theo thời gian nếu trạng thái sạc quá thấp.</t>
  </si>
  <si>
    <t>Pin sạc có thể được sạc trong vòng chưa đầy một giờ khi tháo ra.</t>
  </si>
  <si>
    <t>Điều này có nghĩa Robotino có thể duy trì khả năng chuyển động trong suốt thời gian thử nghiệm và không phải khởi động lại.</t>
  </si>
  <si>
    <t>*Bộ điều khiển</t>
  </si>
  <si>
    <t xml:space="preserve">- Bộ não của Robotino® là một loại PC cực mạnh theo thông số kỹ thuật của COM Express. </t>
  </si>
  <si>
    <t>Điều này cho phép tính toán với độ chính xác cực cao.</t>
  </si>
  <si>
    <t xml:space="preserve">Robotino® có Bộ xử lý 4 luồng cực mạnh. </t>
  </si>
  <si>
    <t xml:space="preserve">Hệ điều hành cũng như tất cả dữ liệu người dùng nằm trong ổ đĩa cứng (SSD) với 64 GB. </t>
  </si>
  <si>
    <t>Tất cả dữ liệu có thể truy cập và không được mã hóa.</t>
  </si>
  <si>
    <t>Dữ liệu và lệnh có thể được truyền thuận tiện thông qua điểm truy cập được kết nối trong 2,4 và 5 GHz.</t>
  </si>
  <si>
    <t>Một công tắc có thể được sử dụng để thiết lập mạng riêng của bạn hoặc để kết nối với mạng hiện có.</t>
  </si>
  <si>
    <t>Một bộ vi điều khiển 32 bit trực tiếp tạo ra các tín hiệu PWM để kích hoạt tối đa bốn động cơ DC điện chịu trách nhiệm điều khiển động cơ.</t>
  </si>
  <si>
    <t>* Khả năng mở rộng</t>
  </si>
  <si>
    <t>- Các phần bổ sung có thể được kết nối với bộ điều khiển robot thông qua các giao diện tiêu chuẩn như USB (4x USB 3, 2x USB 2) và Ethernet.</t>
  </si>
  <si>
    <t>Để mở rộng, bộ điều khiển cũng cung cấp đầu vào/đầu ra tương tự và kỹ thuật số và đầu ra rờ-le cho công nghệ bộ truyền động bổ sung.</t>
  </si>
  <si>
    <t>- Để hỗ trợ các giao diện như RS422, EIA-485 và IEEE 1394 không có sẵn trong các phiên bản tiêu chuẩn, có hai khe cắm PCI Express cho thẻ giao diện.</t>
  </si>
  <si>
    <t>- Ví dụ, các trục và kẹp điện bổ sung có thể được kết nối với đầu ra động cơ và đầu vào bộ mã hóa bổ sung, được điều khiển thông qua sự mã hóa độ rộng xung.</t>
  </si>
  <si>
    <t>* Lập trình đồ họa</t>
  </si>
  <si>
    <t>- Robotino View là sự tương tác, lập trình đồ họa và môi trường học tập cho Robotino.</t>
  </si>
  <si>
    <t>Giao tiếp trực tiếp với hệ thống robot thông qua mạng không dây LAN và có thể chạy cục bộ trên Robotino.</t>
  </si>
  <si>
    <t>Hệ thống lập trình kết hợp các khái niệm vận hành hiện đại dễ dàng giới thiệu về lập trình robot mà không cần mã nguồn.</t>
  </si>
  <si>
    <t>Thông qua các khối chức năng được chuẩn bị khác nhau, không chỉ cho phép truy cập vào các cảm biến và dữ liệu pin mà cả các khối trung tính chẳng hạn như bộ tạo hàm chức năng hoặc toán tử logic có thể được thêm bằng một cú nhấp chuột.</t>
  </si>
  <si>
    <t>Giá trị được làm tròn bằng cách truy cập vào các chức năng độc lập có sẵn bất cứ lúc nào để điều hướng trong các môi trường được khám sát trước đó.</t>
  </si>
  <si>
    <t>Các ứng dụng có thể chạy trong vài phút, nhanh chóng được mở rộng bằng hoạt động trực giác và có thể thực hiện tùy chọn và tiếp tục triển khai trực tiếp trên robot.</t>
  </si>
  <si>
    <t>Ngoài giao diện cho các chương trình dựa trên trình tự, chúng tôi cung cấp công cụ miễn phí Robotino Factory, công cụ phối hợp bản vẽ và điều hướng được sử dụng cho các chức năng độc lập.</t>
  </si>
  <si>
    <t>Trong môi trường phòng thí nghiệm, các đường dẫn và vị trí mục tiêu có thể được đăng ký trong vài phút và có sẵn để lập trình.</t>
  </si>
  <si>
    <t>* Mô phỏng với bước đầu tiên</t>
  </si>
  <si>
    <t>- Là một tiện ích bổ sung, chúng tôi cung cấp cho bạn gói mô phỏng 3D chuyên dụng, Robotino SIM, mô phỏng hành vi và cảm biến chuyển động của Robotino trong một môi trường làm việc thích hợp.</t>
  </si>
  <si>
    <t>- Tích hợp trong phần mềm mô phỏng CIROS® có sẵn để sử dụng cùng với các ứng dụng lớn hơn.</t>
  </si>
  <si>
    <t>Triển khai các chương trình đầu tiên của bạn trong mô phỏng và xác thực ý tưởng ngay sau đó trên Robotino.</t>
  </si>
  <si>
    <t>* Môi trường lập trình mở</t>
  </si>
  <si>
    <t xml:space="preserve">- Giao diện ứng dụng Robotino® (API) đặt nền tảng để sử dụng các ngôn ngữ lập trình và hệ thống phát triển khác nhau. </t>
  </si>
  <si>
    <t>API hỗ trợ các ngôn ngữ và hệ thống sau:</t>
  </si>
  <si>
    <t xml:space="preserve">+ C/C++, JAVA, .net </t>
  </si>
  <si>
    <t>+ LabVIEW và MATLAB/Simulink với hộp công cụ chuẩn bị</t>
  </si>
  <si>
    <t xml:space="preserve">+ Hệ điều hành Robot (ROSV1) </t>
  </si>
  <si>
    <t>+ RESTful API: Giao diện dựa trên HTTP đã sẵn sàng để truy xuất và truyền thông tin khi chạy</t>
  </si>
  <si>
    <t>* Kịch bản phần cứng trong vòng lặp</t>
  </si>
  <si>
    <t>- Với bộ điều khiển phần mềm, bạn có thể truy cập trực tiếp vào động cơ Robotino.</t>
  </si>
  <si>
    <t>Tạo bộ điều khiển động cơ của riêng bạn, ví dụ: trong MATLAB và điều chỉnh vòng điều khiển của nó.</t>
  </si>
  <si>
    <t>a. Thông số cơ bản của Robotino 4</t>
  </si>
  <si>
    <t>- Chiều cao: 325 mm</t>
  </si>
  <si>
    <t>- Đường kính: 450 mm</t>
  </si>
  <si>
    <t>- Tổng trọng lượng (trọng lượng không tải): 20 kg</t>
  </si>
  <si>
    <t xml:space="preserve">- Tổng trọng lượng (bao gồm 4 pin): 22,8 kg (700 g mỗi pin) </t>
  </si>
  <si>
    <t>- Tải trọng tối đa: 30 kg (centered)</t>
  </si>
  <si>
    <t>- Bảo vệ IP: IP 00</t>
  </si>
  <si>
    <t>- Điện áp pin: 18 V</t>
  </si>
  <si>
    <t>- Vật liệu khung: Thép không gỉ, PA6</t>
  </si>
  <si>
    <t>- Góc tự do: 3 (dịch theo hướng x và y, xoay quanh trục z)</t>
  </si>
  <si>
    <t>b. Bộ điểm truy cập Robotino</t>
  </si>
  <si>
    <t>- Điểm truy cập siêu linh động là thành phần cốt lõi trong giao tiếp không dây giữa Robotino và thế giới bên ngoài.</t>
  </si>
  <si>
    <t>Thiết bị hoạt động ở tốc độ 2,4 và 5 GHz và có thể được chuyển mạch tiện lợi thông qua các công tắc lật bằng các chế độ có thể cấu hình trong giao diện web.</t>
  </si>
  <si>
    <t>Theo cách này, thiết bị có thể hoạt động liên kết với Robotino trong một mạng đang có sẵn dưới dạng điểm truy cập với chế độ riêng hoặc chế độ khách.</t>
  </si>
  <si>
    <t>- Bao gồm trong phạm vi giao hàng:</t>
  </si>
  <si>
    <t>+ Điểm truy cập với 1x cáp kết nối Ethernet và bộ nguồn (USB-A đến MicroUSB)</t>
  </si>
  <si>
    <t>+ Khung lắp tương thích Robotino bao gồm vật liệu lắp</t>
  </si>
  <si>
    <t>+ Điểm truy cập di động cho mạng không dây</t>
  </si>
  <si>
    <t>+ Kích thước điểm truy cập: 74*67*22 mm</t>
  </si>
  <si>
    <t>+ Nút khởi động lại</t>
  </si>
  <si>
    <t>+ Cổng USB 2.0</t>
  </si>
  <si>
    <t>+ Nguồn 5 V, tối đa 2 A</t>
  </si>
  <si>
    <t>+ Công tắc chọn chế độ</t>
  </si>
  <si>
    <t>+ Nút WPS</t>
  </si>
  <si>
    <t>+ Chuẩn 5 GHz WLAN: IEEE802.11ac/n/a</t>
  </si>
  <si>
    <t>+ Chuẩn 2.4 GHz WLAN: IEEE802.11b/g/n (có thể được kích hoạt lại qua giao diện web)</t>
  </si>
  <si>
    <t>+ Được chứng nhận cho CE, FCC, RoHS</t>
  </si>
  <si>
    <t>+ Cấu hình sẵn để sử dụng quốc tế (dải tần số radio)</t>
  </si>
  <si>
    <t>c. Phần mềm mô phỏng Robotino chuyên nghiệp</t>
  </si>
  <si>
    <t>- Phần mềm mô phỏng Robotino chuyên nghiệp là một môi trường học tập ảo lý tưởng để làm việc với Robotino.</t>
  </si>
  <si>
    <t>Sự khác biệt dựa trên xử lý thực tế là chìa khóa để nắm bắt, phân tích và am hiểu các hiện tượng vật lý và kỹ thuật mới.</t>
  </si>
  <si>
    <t>Phần mềm cho phép bạn tạo ra bất kỳ môi trường làm việc 3D cho Robotino và sau đó mô phỏng chương trình đã tạo.</t>
  </si>
  <si>
    <t>Phần mềm có sẵn trong bốn ngôn ngữ (Đức/Anh/Tây Ban Nha/Pháp) và chọn ngôn ngữ có thể được thay đổi trực tuyến.</t>
  </si>
  <si>
    <t>- Mô hình mô phỏng Robotino bao gồm mô hình hình học với</t>
  </si>
  <si>
    <t>+ ba ổ đĩa đa hướng,</t>
  </si>
  <si>
    <t>+ hai cảm biến tương tự cảm ứng,</t>
  </si>
  <si>
    <t>+ hai cảm biến quang kỹ thuật số,</t>
  </si>
  <si>
    <t>+ chín cảm biến khoảng cách,</t>
  </si>
  <si>
    <t>+ một camera,</t>
  </si>
  <si>
    <t>+ cảm biến trong dải bảo vệ khung xe.</t>
  </si>
  <si>
    <t>- Thư viện Robotino bao gồm các thành phần bổ sung như kẹp, khe trượt, máy tia quét laser và phôi.</t>
  </si>
  <si>
    <t>Bạn được thông báo về các phần mới trong thư viện thông qua Internet.</t>
  </si>
  <si>
    <t>- Bộ soạn thảo và mô hình thư viện hoàn chỉnh trong LabCreator cung cấp cho bạn môi trường làm việc nổi bật nhanh chóng và dễ dàng tạo ra các kịch bản ảo hấp dẫn cho Robotino.</t>
  </si>
  <si>
    <t>- Robotino có thể được lập trình bằng Robotino View hoặc bằng một trong các ngôn ngữ cấp cao C, C++, C#, Java.</t>
  </si>
  <si>
    <t>Để làm điều này, bạn cần có giao diện API tương ứng.</t>
  </si>
  <si>
    <t>d. Sách bài tập Robotino</t>
  </si>
  <si>
    <t>- Với 11 đề án xây dựng liên tiếp, sách bài tập giới thiệu lý tưởng về thế giới robot di động.</t>
  </si>
  <si>
    <t>Mỗi bài tập đề án được tích hợp vào một vấn đề thực tế.</t>
  </si>
  <si>
    <t>Các đề án bao gồm các chủ đề sau: công nghệ cảm biến, công nghệ ổ đĩa, hệ thống vòng kín, hệ thống định vị và tầm nhìn.</t>
  </si>
  <si>
    <t>- Sách làm việc bao gồm:</t>
  </si>
  <si>
    <t>+ Hướng dẫn sử dụng hệ thống robot di động trong quá trình đào tạo</t>
  </si>
  <si>
    <t>+ Mô tả các bài tập đề án với bảng tính</t>
  </si>
  <si>
    <t>+ Phần lý thuyết</t>
  </si>
  <si>
    <t>+ Giải pháp mẫu</t>
  </si>
  <si>
    <t>+ Bảng tính cho người học</t>
  </si>
  <si>
    <t>Bộ thiết bị mở rộng đào tạo Robotino</t>
  </si>
  <si>
    <t>3.1</t>
  </si>
  <si>
    <t>Bộ kít thực hành kho hàng</t>
  </si>
  <si>
    <t>* Bàn kẹp dẫn động điện</t>
  </si>
  <si>
    <t>- Hành trình kẹp: 4 mm</t>
  </si>
  <si>
    <t>- Đường kính phôi tối đa: 40 mm</t>
  </si>
  <si>
    <t>- Trọng lượng phôi tối đa: 300 g</t>
  </si>
  <si>
    <t>- Lực kẹp: 140 N</t>
  </si>
  <si>
    <t>- Thời gian đóng/mở: 2 giây</t>
  </si>
  <si>
    <t>- Điện áp làm việc: 24 V DC</t>
  </si>
  <si>
    <t>- Dòng điện tối đa: 140 mA</t>
  </si>
  <si>
    <t>* Cảm biến cảm ứng tín hiệu tương tự cho gắn vào giữa khung của Robot</t>
  </si>
  <si>
    <t>* Kho lưu trữ bằng phẳng với 2 dãy và 3 điểm lưu trữ ở mỗi hàng cho phôi hình trụ với đường kính tối đa 40 mm.</t>
  </si>
  <si>
    <t xml:space="preserve">* Bộ phôi: </t>
  </si>
  <si>
    <t>* Băng dính nhôm dùng để đánh dấu các tuyến đường truy cập vào các khu vực kho lưu trữ, mà Robotino® có thể hiệu chỉnh để kẹp chặt phôi.</t>
  </si>
  <si>
    <t>3.2</t>
  </si>
  <si>
    <t>Bộ nâng hạ</t>
  </si>
  <si>
    <t>- Sử dụng module nâng hạ cho Robotino hoạt động, như một hệ thống vận chuyển không người lái trong môi trường sản xuất</t>
  </si>
  <si>
    <t>- Việc lắp đặt được thực hiện trong khung đế của Robotino với các phụ kiện lắp ráp đã bao gồm trong phạm vi giao hàng</t>
  </si>
  <si>
    <t>- Giao diện điện của mô đun nâng hạ sử dụng bộ điều khiển động cơ bổ xung hiện có sẵn</t>
  </si>
  <si>
    <t>- Việc cung cấp điện nguồn và bộ phát mã hóa tăng dần được kết nối trực tiếp đến tấm động cơ.</t>
  </si>
  <si>
    <t>* Thông số kỹ thuật:</t>
  </si>
  <si>
    <t>- Tải trọng nâng lên đến 4 kg</t>
  </si>
  <si>
    <t>- Hành trình tối đa 160 mm</t>
  </si>
  <si>
    <t>- 2x cảm biến tệm cận để giám sát vị trí cuối hành trình</t>
  </si>
  <si>
    <t>- 1x Cảm biến quang khuếch tán cho điều khiển palet</t>
  </si>
  <si>
    <t>- 2x palet tự định tâm (bao gồm trong phạm vi giao hàng)</t>
  </si>
  <si>
    <t>- Kết nối qua bộ điều khiển động cơ và tín hiệu đầu vào của bộ mã hóa vòng quay</t>
  </si>
  <si>
    <t>- Tương thích với bảng điều khiển EA9</t>
  </si>
  <si>
    <t>3.3</t>
  </si>
  <si>
    <t>Cảm biến điện dung, analog</t>
  </si>
  <si>
    <t>- Để gắn ở giữa khung robot.</t>
  </si>
  <si>
    <t>- Đường kính: M12</t>
  </si>
  <si>
    <t>- Phạm vi đo: 0 – 6 m</t>
  </si>
  <si>
    <t>- Tần số chuyển mạch: 1000 Hz</t>
  </si>
  <si>
    <t>- Lớp bảo vệ: IP 67</t>
  </si>
  <si>
    <t>- Độ chính xác lặp lại: 0.01 mm</t>
  </si>
  <si>
    <t>- Cáp kết nối và chi tiết nhỏ giúp lắp ráp lên Robotino</t>
  </si>
  <si>
    <t>3.4</t>
  </si>
  <si>
    <t>Cảm biến quang</t>
  </si>
  <si>
    <t xml:space="preserve">- Tín hiệu đầu ra dạng số </t>
  </si>
  <si>
    <t>- Lớp bảo vệ: IP 65</t>
  </si>
  <si>
    <t>- Pham vi đo: 120 mm</t>
  </si>
  <si>
    <t>- Điện áp: 10 – 30 V DC</t>
  </si>
  <si>
    <t>- Cáp quang</t>
  </si>
  <si>
    <t>- Dụng cụ cắt cáp quang chuyên dụng</t>
  </si>
  <si>
    <t>- Chi tiết nhỏ giúp lắp ráp lên Robotino</t>
  </si>
  <si>
    <t>C</t>
  </si>
  <si>
    <t>Phòng thực hành cánh tay robot công nghiệp - Industrial Robotics</t>
  </si>
  <si>
    <t>Mô hình đào tạo MPS Robot lắp ráp</t>
  </si>
  <si>
    <t xml:space="preserve">- Mô tả chức năng: </t>
  </si>
  <si>
    <t>+ Robot điều khiển tự do 6 trục</t>
  </si>
  <si>
    <t xml:space="preserve">+ Robot gắp thân xilanh được nạp vào máng trượt và đặt nó vào giá đỡ lắp ráp. </t>
  </si>
  <si>
    <t xml:space="preserve">+ Cảm biến trong tay kẹp cho phép robot phân biệt phôi theo mầu sắc (màu đen/không phải màu đen). </t>
  </si>
  <si>
    <t>+ Cảm biến được lắp trong giá đỡ lắp ráp giám sát định hướng của phôi.</t>
  </si>
  <si>
    <t xml:space="preserve">+ Từ giá đỡ lắp ráp, robot sẽ phân loại các phôi vào các ổ chứa phôi khác nhau hoặc chuyển phôi đến trạm tiếp theo. </t>
  </si>
  <si>
    <t>+ Khi tổ hợp với trạm lắp ráp, trạm robot sẽ thực hiện chức năng lắp ráp hoàn chỉnh sản phẩm.</t>
  </si>
  <si>
    <t>- Nguồn cấp 230V AC</t>
  </si>
  <si>
    <t>- Áp suất hoạt động: 6 bar</t>
  </si>
  <si>
    <t>- Độ rộng phôi mẫu tối đa: 40 mm</t>
  </si>
  <si>
    <t>- 15 đầu vào số</t>
  </si>
  <si>
    <t>- 16 đầu ra số</t>
  </si>
  <si>
    <t>+ Tích hợp cánh tay robot công nghiệp trong quá trình lắp ráp sản phẩm</t>
  </si>
  <si>
    <t>+ Đào tạo về robot trong môi trường lắp ráp phức hợp</t>
  </si>
  <si>
    <t>+ Vận hành hệ thống phức hợp</t>
  </si>
  <si>
    <t>+ Bảo trì, bảo dưỡng và xử lý sự cố của hệ thống phức hợp</t>
  </si>
  <si>
    <t>+ Lập trình robot công nghiệp kết hợp với các cảm biến và cơ cấu chấp hành bổ sung thêm</t>
  </si>
  <si>
    <t>+ Lập trình đa nhiệm các ứng dụng</t>
  </si>
  <si>
    <t xml:space="preserve">- Hệ thống bao gồm các bộ phận chính sau: </t>
  </si>
  <si>
    <t>1. Robot công nghiệp RV-2FB</t>
  </si>
  <si>
    <t>- Trạm robot mới của Mitsubishi Electric với tay robot RV-2FB bao gồm 6 trục. </t>
  </si>
  <si>
    <t>- Robot công nghiệp này kết hợp một thiết kế kỹ thuật vững chắc và xây dựng với phạm vi làm việc lớn và tốc độ di chuyển cao.</t>
  </si>
  <si>
    <t>- Trong thiết kế cơ bản, trạm được trang bị một bộ điều khiển robot, Teachbox, nhà an toàn, bộ phận dịch vụ và bộ kẹp đa chức năng khí nén. </t>
  </si>
  <si>
    <t>- Các mô-đun MPS bổ sung có sẵn cho các ứng dụng robot riêng lẻ của bạn.</t>
  </si>
  <si>
    <t xml:space="preserve">- Nội dung: </t>
  </si>
  <si>
    <t>+ Tích hợp một robot công nghiệp trong quá trình lắp ráp.</t>
  </si>
  <si>
    <t>+ Giảng dạy robot trong môi trường lắp ráp phức tạp.</t>
  </si>
  <si>
    <t>+ Vận hành các hệ thống phức tạp.</t>
  </si>
  <si>
    <t>+ Bảo trì, phục vụ và xử lý sự cố của các hệ thống phức tạp.</t>
  </si>
  <si>
    <t>+ Lập trình các robot công nghiệp kết hợp với việc tích hợp các cảm biến và bộ truyền động bổ sung.</t>
  </si>
  <si>
    <t>+ Lập trình các ứng dụng đa nhiệm.</t>
  </si>
  <si>
    <t>+ Phương pháp phát hiện vị trí: Bộ mã hóa tuyệt đối</t>
  </si>
  <si>
    <t>+ Tải trọng lớn nhất (Đánh giá) kg: 2</t>
  </si>
  <si>
    <t>+ Chiều dài cánh tay (mm): 230 + 270</t>
  </si>
  <si>
    <t>+ Phạm vi tiếp cận tối đa (mm): 504</t>
  </si>
  <si>
    <t>- Phạm vi hoạt động (deg):</t>
  </si>
  <si>
    <t>+ J1: 480 (± 240)</t>
  </si>
  <si>
    <t>+ J2: 240 (± 120)</t>
  </si>
  <si>
    <t>+ J3: 160 (-0 đến +160)</t>
  </si>
  <si>
    <t>+ J4: 400 (± 200)</t>
  </si>
  <si>
    <t>+ J5: 240 (± 120)</t>
  </si>
  <si>
    <t xml:space="preserve">+ J6: 720 (± 360) </t>
  </si>
  <si>
    <t>- Tốc độ tối đa (deg / giây):</t>
  </si>
  <si>
    <t>+ J1: 300</t>
  </si>
  <si>
    <t>+ J2: 150</t>
  </si>
  <si>
    <t>+ J3: 300</t>
  </si>
  <si>
    <t>+ J4: 450</t>
  </si>
  <si>
    <t>+ J5: 450</t>
  </si>
  <si>
    <t xml:space="preserve">+ J6: 720 </t>
  </si>
  <si>
    <t>- Tốc độ phức tạp tối đa (mm / giây) (* 3): 4950</t>
  </si>
  <si>
    <t>- Chu kỳ Thời gian (giây) (* 4): 0,6</t>
  </si>
  <si>
    <t>- Độ lặp lại vị trí (mm): ± 0,02</t>
  </si>
  <si>
    <t>- Nhiệt độ môi trường xung quanh (° C): 0 đến 40</t>
  </si>
  <si>
    <t xml:space="preserve">- Trọng lượng (kg): 19 </t>
  </si>
  <si>
    <t>- Mô-men (Nm):</t>
  </si>
  <si>
    <t>+ J4: 4.17</t>
  </si>
  <si>
    <t>+ J5: 4.17</t>
  </si>
  <si>
    <t xml:space="preserve">+ J6: 2,45 </t>
  </si>
  <si>
    <t>- Lực quán tính  (kgm²):</t>
  </si>
  <si>
    <t>+ J4: 0,18</t>
  </si>
  <si>
    <t>+ J5: 0,18</t>
  </si>
  <si>
    <t xml:space="preserve">+ J6: 0,04 </t>
  </si>
  <si>
    <t>2. Bộ điều khiển Robot với tay cầm R32TB</t>
  </si>
  <si>
    <t>- Độ chính xác cao</t>
  </si>
  <si>
    <t>- Robot CPU: 32 cổng vào/cổng ra tín hiệu số</t>
  </si>
  <si>
    <t>- Bộ giao tiếp với tay kẹp khí nén</t>
  </si>
  <si>
    <t>- Điện áp nguồn: 230V, max 2kVA</t>
  </si>
  <si>
    <t>- Phương pháp điều khiển: điều khiển PTP và CP</t>
  </si>
  <si>
    <t>- Số trục điều khiển: tối đa 6 trục</t>
  </si>
  <si>
    <t>- Ngôn ngữ lập trình Robot: MELFA-BASIC IV/V</t>
  </si>
  <si>
    <t xml:space="preserve">- Hoàn chỉnh với bộ điều khiển, cáp lập trình, </t>
  </si>
  <si>
    <t>- Một bộ tay cầm R32TB</t>
  </si>
  <si>
    <t>3. Xe đẩy di chuyển 700 x 700 mm</t>
  </si>
  <si>
    <t xml:space="preserve">- Xe đẩy làm cho một trạm MPS một đơn vị nhỏ gọn và di động. </t>
  </si>
  <si>
    <t xml:space="preserve">- Trạm dễ dàng gắn trên xe đẩy. </t>
  </si>
  <si>
    <t xml:space="preserve">- Bạn có thể lắp EduTrainer Universal, và có kết nối nút dừng khẩn cấp. </t>
  </si>
  <si>
    <t>- Phía trước được trang bị giá đỡ cho bảng tấm bảng điều khiển.</t>
  </si>
  <si>
    <t>- Xe đẩy được cung cấp đầy đủ với bánh xe kép.</t>
  </si>
  <si>
    <t>- Chiều cao (bao gồm bánh xe, đến mép dưới của tấm hình): 750 mm</t>
  </si>
  <si>
    <t>- Chiều rộng: 700 mm</t>
  </si>
  <si>
    <t>- Độ sâu: 700 mm</t>
  </si>
  <si>
    <t>4. Tấm nhôm định hình 700 x 700 mm</t>
  </si>
  <si>
    <t>- Chiều cao: 32 mm</t>
  </si>
  <si>
    <t>- Khoảng cách lưới (từ khe tới khe): 50 mm</t>
  </si>
  <si>
    <t>- Chiều dài: 700 mm</t>
  </si>
  <si>
    <t xml:space="preserve">5. Khung bảo vệ (tùy vào vị trí vận hành có thể lắp thêm khung bảo vệ) </t>
  </si>
  <si>
    <t xml:space="preserve">- Khung an toàn thích hợp cho các trạm MPS với kích thước 700 mm x 700 mm. </t>
  </si>
  <si>
    <t xml:space="preserve">- Có lỗ gắn kín để kết nối thêm trạm MPS. </t>
  </si>
  <si>
    <t xml:space="preserve">- Cửa an toàn được trang bị công tắc an toàn. </t>
  </si>
  <si>
    <t>6. Bảng điều khiển 700 mm</t>
  </si>
  <si>
    <t>- Bảng điều khiển MPS cho SysLink</t>
  </si>
  <si>
    <t xml:space="preserve">- Bảng điều khiển MPS cho phép hoạt động đơn giản hơn của trạm MPS. </t>
  </si>
  <si>
    <t xml:space="preserve">- SysLink hoặc AS-interface để đảm bảo tính linh hoạt của việc sử dụng. </t>
  </si>
  <si>
    <t>- Được lắp ráp hoàn chỉnh với bảng điều khiển, bảng truyền thông, bảng phụ tùng và khung gắn với đầu nối SysLink.</t>
  </si>
  <si>
    <t>- Bảng điều khiển MPS cho AS-interface</t>
  </si>
  <si>
    <t>- Được lắp ráp hoàn chỉnh với giao diện điều khiển AS-interface, bảng truyền thông, phụ tùng và khung gắn với đầu nối AS-interface.</t>
  </si>
  <si>
    <t>7. Bộ nguồn cấp 24 VDC</t>
  </si>
  <si>
    <t>- Điện áp vào: 85 - 265 V AC (47 - 63 Hz)</t>
  </si>
  <si>
    <t>- Điện áp ra: 24 V DC, chống ngắn mạch</t>
  </si>
  <si>
    <t>- Dòng ra: max 4,5 A</t>
  </si>
  <si>
    <t>8. Mô đun xử lý cho tay gắp robot</t>
  </si>
  <si>
    <t xml:space="preserve">- Mô-đun xử lý robot ở ngoài trạm MPS bằng cách thêm ứng dụng xử lý phôi. </t>
  </si>
  <si>
    <t xml:space="preserve">- Mô-đun này cung cấp phôi cho trạm thông qua một máng trượt, robot sẽ vận chuyển đến bộ phận lắp ráp. </t>
  </si>
  <si>
    <t xml:space="preserve">- Cảm biến trong bộ kẹp giúp robot phân biệt các phôi bằng màu sắc (đen / không màu đen). </t>
  </si>
  <si>
    <t xml:space="preserve">- Cảm biến trong bộ giữ dây chuyền cũng theo dõi hướng của phôi. </t>
  </si>
  <si>
    <t xml:space="preserve">- Robot sắp xếp các phôi vào các ụ chứa khác nhau hoặc đưa chúng lên trạm sau. </t>
  </si>
  <si>
    <t>- Sự kết hợp với mô-đun lắp ráp robot cũng cho phép lắp ráp các phôi.</t>
  </si>
  <si>
    <t>- Nguồn điện: 24 V DC</t>
  </si>
  <si>
    <t>- Chiều rộng phôi tối đa: 40 mm</t>
  </si>
  <si>
    <t>- 2 đầu vào số</t>
  </si>
  <si>
    <t>- Tổng chiều cao / chiều rộng / chiều dài: 245/220/245 mm</t>
  </si>
  <si>
    <t>- Trọng lượng: 5 kg</t>
  </si>
  <si>
    <t>9. Mô đun xử lý quá trình lắp ráp của robot</t>
  </si>
  <si>
    <t xml:space="preserve">- Mô đun lắp ráp robot được sử dụng để gắn các bộ phận lắp ráp trong trạm Robot robot MPS. </t>
  </si>
  <si>
    <t xml:space="preserve">- Mô đun cung cấp các linh kiện riêng cho quá trình lắp ráp xi lanh bằng khí nén: xi lanh tác động kép đẩy nắp đậy ra khỏi ụ chứa. </t>
  </si>
  <si>
    <t xml:space="preserve">- Các piston được lưu trữ trên palet. </t>
  </si>
  <si>
    <t>- Một xi lanh tác động đôi đẩy các lò xo ra khỏi một ụ chứa mỏng.</t>
  </si>
  <si>
    <t xml:space="preserve">- Tất cả các thành phần của mô đun lắp ráp robot được gắn vào một tấm gắn kết có thể được gắn kết với độ chính xác của trạm. </t>
  </si>
  <si>
    <t>- Áp suất hoạt động tối đa: 600 kPa (6 bar)</t>
  </si>
  <si>
    <t>- Tổng chiều cao / chiều rộng / chiều dài: 370/325/370 mm</t>
  </si>
  <si>
    <t>- 6 đầu vào số/ 2 đầu ra số</t>
  </si>
  <si>
    <t>- Trọng lượng: 8 kg</t>
  </si>
  <si>
    <t>10. Hộp giao tiếp với robot</t>
  </si>
  <si>
    <t xml:space="preserve">- Tối đa 16 bộ điều khiển robot I / O có thể được phân phối tới 4 khay SysLink với hộp giao diện Robot. </t>
  </si>
  <si>
    <t>- Hộp giao diện Robot được kết nối với thẻ I / O của bộ điều khiển robot thông qua đầu nối 50 chân.</t>
  </si>
  <si>
    <t xml:space="preserve">- Trên bảng điều khiển phía trước có đèn LED để hiển thị trạng thái của I / O của robot. </t>
  </si>
  <si>
    <t>- Trên bảng điều khiển phía sau là 4 khe cắm SysLink để kết nối với thiết bị ngoại vi.</t>
  </si>
  <si>
    <t>11. Tay kẹp, khí nén</t>
  </si>
  <si>
    <t>- Các mô-đun khí nén có thể được lắp trên robot. Hệ thống kẹp bao gồm một kẹp Festo song song với các hàm đặc biệt bao gồm một bộ cảm biến quang và cho phép nhiều vị trí giữ.</t>
  </si>
  <si>
    <t xml:space="preserve">- Tay kẹp bằng khí nén song song để gắn trên cánh tay robot. Hoàn thiện với hàm kẹp, cảm biến với cáp quang và các phụ kiện. </t>
  </si>
  <si>
    <t>12. Bộ lọc điều áp</t>
  </si>
  <si>
    <t xml:space="preserve">- Van điều khiển bộ lọc với van áp suất và van điều áp. </t>
  </si>
  <si>
    <t>- Thiết kế: bộ lọc thiêu kết với bộ tách nước và bộ điều chỉnh piston</t>
  </si>
  <si>
    <t>- Lưu lượng tiêu chuẩn: 120 lít / phút</t>
  </si>
  <si>
    <t>- Khoảng điều chỉnh áp suất: 50-700 kPa (0,5-7 bar)</t>
  </si>
  <si>
    <t>- Lớp lọc: 5 μm</t>
  </si>
  <si>
    <t>- Lắp ghép: G 1/8, QS-6, cho ống nhựa PUN 6 x 1</t>
  </si>
  <si>
    <t>13. Bộ phôi "lắp ráp xilanh mô phỏng"</t>
  </si>
  <si>
    <t xml:space="preserve">- Bộ phôi thí nghiệm “lắp ráp xilanh khí nén” (vỏ xilanh, piston, lò xo, nắp xilanh). </t>
  </si>
  <si>
    <t xml:space="preserve">- Bộ này cho phép lắp ráp hoàn chỉnh 7 xilanh màu đen và 7 màu đỏ và 7 xilanh mầu nhôm. </t>
  </si>
  <si>
    <t>14. Phần mềm CIROS Studio - 1 user &amp; phần mềm mô phỏng Education - 6 users</t>
  </si>
  <si>
    <t xml:space="preserve">- CIROS Studio là phần mềm chuyên nghiệp để tạo mô hình mô phỏng và điều khiển robot công nghiệp. </t>
  </si>
  <si>
    <t>- Phần mềm sử dụng công nghiệp, có nền tảng phát triển mạnh mẽ kết hợp ba công cụ mô phỏng, mô hình và lập trình dưới một giao diện phổ thông</t>
  </si>
  <si>
    <t>- Lập trình điều khiển Robot hỗ trợ các ngôn ngữ lập trình khác nhau:</t>
  </si>
  <si>
    <t>+ IRL (DIN 66312)</t>
  </si>
  <si>
    <t xml:space="preserve">+ Các câu lệnh di chuyển cánh tay robot  MELFA BASIC III, IV và V cho Robot Mitsubishi </t>
  </si>
  <si>
    <t>+  KRL cho Các Robot KUKA</t>
  </si>
  <si>
    <t>+ RAPID cho Robot ABB</t>
  </si>
  <si>
    <t>+ V+ cho Các Robot Adept và Stäubli</t>
  </si>
  <si>
    <t>+ Trợ giúp lập trình với cú pháp kiểm tra và soạn thảo chương trình với cú pháp nổi bật</t>
  </si>
  <si>
    <t>+ RCI Explorer cho robot Mitsubishi: Giao diện mạnh mẽ cho hệ thống điều khiển robot Mitsubishi qua Ethernet TCP / IP, USB hoặc giao tiếp nối tiếp.</t>
  </si>
  <si>
    <t>+ Với trình soạn thảo lập trình thuận tiện, nạp chương trình cho robot và tải chương trình từ robot lên máy tính, giám sát dữ liệu trực tuyến của hệ thống robot, theo dõi chương trình trong chế độ từng bước và chế độ tự động, sao lưu các project điều khiển</t>
  </si>
  <si>
    <t>- Mô hình 3D dựa trên bộ lọc nhập vào tiêu chuẩn từ các hệ thống bản vẽ CAD bên ngoài</t>
  </si>
  <si>
    <t xml:space="preserve">- Mô phỏng 3D thời gian thực bao gồm mô phỏng các hiệu ứng vật lý, mô phỏng vận chuyển, mô phỏng các kết nối ống và chuỗi năng lượng, mô phỏng lỗi, mô phỏng cảm biến. </t>
  </si>
  <si>
    <t>- Tất cả các đối tượng 3D được điều khiển bằng hệ thống điều khiển  tích hợp ảo thông qua các giao diện cơ khí hoặc điện</t>
  </si>
  <si>
    <t xml:space="preserve">- Phần mềm CIROS Education cung cấp tất cả chức năng của CIROS Studio, trừ khả năng tạo các mã mới hoặc kết nối hệ thống điều khiển robốt. </t>
  </si>
  <si>
    <t>- Ứng dụng chính của CIROS education là:</t>
  </si>
  <si>
    <t>+ Lập trình Robot</t>
  </si>
  <si>
    <t>+ Lập trình PLC</t>
  </si>
  <si>
    <t>+ Xử lý sự cố</t>
  </si>
  <si>
    <t>+ Lập kế hoạch sản xuất và điều khiển sản xuất</t>
  </si>
  <si>
    <t>15. Tài liệu hướng dẫn cho Robot Mitsubishi RV-2FB, tiếng anh</t>
  </si>
  <si>
    <t>Hệ thống đào tạo cánh tay Robot với mô hình sản xuất tự động hóa 4.0</t>
  </si>
  <si>
    <t xml:space="preserve">Hệ thống bao gồm: </t>
  </si>
  <si>
    <t>2.1</t>
  </si>
  <si>
    <t>Hệ thống đào tạo Robot ABB kết hợp hệ thống MPS</t>
  </si>
  <si>
    <t>Việt Nam</t>
  </si>
  <si>
    <t>2.1.1</t>
  </si>
  <si>
    <t>Trạm cánh tay robot công nghiệp - ABB</t>
  </si>
  <si>
    <t>IRB120</t>
  </si>
  <si>
    <t>ABB/ Châu Á</t>
  </si>
  <si>
    <t>+ Cảm biến được lắp trong giá đỡ lắp ráp giám sát định hướng của phôi</t>
  </si>
  <si>
    <t>- Lý tưởng cho các ứng dụng lắp ráp vật liệu và lắp ráp, robot IRB 120 mới cung cấp giải pháp nhanh nhẹn, nhỏ gọn và nhẹ với khả năng điều khiển và độ chính xác cao.</t>
  </si>
  <si>
    <t>- Nhỏ gọn và nhẹ</t>
  </si>
  <si>
    <t xml:space="preserve">+ Là robot nhỏ nhất của ABB, IRB 120 cung cấp tất cả các chức năng và chuyên môn của dãy ABB trong một gói nhỏ hơn nhiều. </t>
  </si>
  <si>
    <t>+ Trọng lượng và thiết kế nhỏ gọn cho phép nó được gắn gần như bất cứ nơi nào, trên máy hoặc gần các robot khác trên dây chuyền sản xuất.</t>
  </si>
  <si>
    <t>- Đa năng</t>
  </si>
  <si>
    <t xml:space="preserve">+ Lý tưởng cho một loạt các ngành công nghiệp bao gồm điện tử, thực phẩm và nước giải khát, máy móc, năng lượng mặt trời, dược phẩm, y tế và nghiên cứu, IRB 120 tham gia vào thế hệ thứ tư của công nghệ robot mới của ABB. </t>
  </si>
  <si>
    <t>- Dễ dàng tích hợp</t>
  </si>
  <si>
    <t xml:space="preserve">+ Với trọng lượng, cánh tay robot này thực sự là thiết bị di động và dễ dàng tích hợp trên thị trường. </t>
  </si>
  <si>
    <t xml:space="preserve">+ Nó có thể được gắn ở bất kỳ góc độ nào mà không có bất kỳ hạn chế. </t>
  </si>
  <si>
    <t>+ Các bề mặt nhẵn có thể dễ dàng làm sạch và cáp cho tín hiệu khí nén và được định tuyến nội bộ, đảm bảo rằng việc tích hợp dễ dàng.</t>
  </si>
  <si>
    <t>- Phạm vi làm việc tối ưu</t>
  </si>
  <si>
    <t xml:space="preserve">+ Bên cạnh khoảng cách ngang 580 mm, robot có khả năng đột qu class cao nhất và khả năng đạt tới 112 mm dưới chân đế. </t>
  </si>
  <si>
    <t xml:space="preserve">+ Hơn nữa, IRB 120 có bán kính quay cực nhỏ, được kích hoạt bởi kiến trúc đối xứng robot, không cần bù đắp trên trục 2. </t>
  </si>
  <si>
    <t>+ Điều này đảm bảo robot có thể được gắn gần các thiết bị khác và cổ tay mỏng giúp cánh tay tiếp cận gần hơn ứng dụng.</t>
  </si>
  <si>
    <t>- Nhanh, chính xác và nhanh nhẹn</t>
  </si>
  <si>
    <t xml:space="preserve">+ Được thiết kế với cấu trúc bằng nhôm nhẹ, động cơ nhỏ gọn chắc chắn đảm bảo rằng robot được kích hoạt với tốc độ gia tốc nhanh và có thể mang lại độ chính xác và sự nhanh nhẹn trong bất kỳ ứng dụng nào. </t>
  </si>
  <si>
    <t xml:space="preserve">+ Sử dụng các biến thể IRB 120T, cycletimes có thể được giảm đến 25% trong khi các mảnh công việc cần định hướng lại rộng rãi và trục 4, 5 và 6 được sử dụng chủ yếu. </t>
  </si>
  <si>
    <t>+ Các phiên bản nhanh hơn này phù hợp cho việc chọn và đóng gói các ứng dụng.</t>
  </si>
  <si>
    <t xml:space="preserve">+ Bộ điều khiển IRC5 Compact mới của ABB có các tính năng của bộ điều khiển IRC5 mạnh mẽ và chúng ở định dạng thật sự nhỏ gọn. </t>
  </si>
  <si>
    <t xml:space="preserve">+ Bộ điều khiển Compact mới mang lại độ chính xác và kiểm soát chuyển động cho các ứng dụng, trước đây chỉ dành cho các thiết bị lắp đặt lớn. </t>
  </si>
  <si>
    <t>+ Ngoài các lợi ích tiết kiệm không gian, bộ điều khiển mới cũng cho phép vận hành dễ dàng thông qua một đầu vào nguồn, đầu nối bên ngoài cho tất cả các tín hiệu và tích hợp sẵn 16 ngõ vào và ra.</t>
  </si>
  <si>
    <t>1. Robot công nghiệp ABB - IRB 120</t>
  </si>
  <si>
    <t>- Tính năng, đặc điểm</t>
  </si>
  <si>
    <t>+ Cung cấp tín hiệu tích hợp: 10 tín hiệu trên cánh tay</t>
  </si>
  <si>
    <t>+ Khí nén tích hợp: 4 trên trên cánh tay (5 bar)</t>
  </si>
  <si>
    <t>+ Khả năng lặp lại vị trí: 0.01 mm</t>
  </si>
  <si>
    <t>+ Mức độ bảo vệ IP30</t>
  </si>
  <si>
    <t>+ Bộ điều khiển IRC5 Compact / IRC5 Tủ đơn</t>
  </si>
  <si>
    <t>- Vật lý</t>
  </si>
  <si>
    <t>+ Kích thước cơ bản robot: 180 x 180 mm</t>
  </si>
  <si>
    <t>+ Kích thước chiều cao robot: 700 mm</t>
  </si>
  <si>
    <t>- Chuyển động, hành trình và tốc độ tối đa:</t>
  </si>
  <si>
    <t>+ Trục 1: +165° to -165°</t>
  </si>
  <si>
    <t>+ Tốc độ tối đa : 250 °/s</t>
  </si>
  <si>
    <t>+ Trục 2: +110° to -110°</t>
  </si>
  <si>
    <t xml:space="preserve">+ Tốc độ tối đa : 250 °/s     </t>
  </si>
  <si>
    <t>+ Trục 3: +70° to -110°</t>
  </si>
  <si>
    <t xml:space="preserve">+ Tốc độ tối đa :250 °/s     </t>
  </si>
  <si>
    <t>+ Trục 4: +160° to -160°</t>
  </si>
  <si>
    <t xml:space="preserve">+ Tốc độ tối đa :320 °/s   </t>
  </si>
  <si>
    <t>+ Trục 5: +120° to -120°</t>
  </si>
  <si>
    <t xml:space="preserve">+ Trục 6:  +400° to -400°  </t>
  </si>
  <si>
    <t xml:space="preserve">+ Tốc độ tối đa :420 °/s     </t>
  </si>
  <si>
    <t>- Hiệu suất</t>
  </si>
  <si>
    <t>+ Chu trình chọn mẫu 1 kg 25 x 300 x 25 mm: 0.58 giây</t>
  </si>
  <si>
    <t>+ 25 x 300 x 25 với trục 180 ° 6 định hướng lại: 0.92 s</t>
  </si>
  <si>
    <t>+ Thời gian tăng tốc 0-1 m / s: 0.07 s</t>
  </si>
  <si>
    <t>- Môi trường</t>
  </si>
  <si>
    <t>+ Nhiệt độ môi trường xung quanh Robot:</t>
  </si>
  <si>
    <t>+ Trong quá trình hoạt động: + 5 ° C (41 ° F) đến + 45 ° C (122 ° F)</t>
  </si>
  <si>
    <t>+ Vận chuyển và lưu trữ: -25 ° C (-13 ° F) đến + 55 ° C (131 ° F)</t>
  </si>
  <si>
    <t>+ Nhiệt độ chịu được trong thời gian ngắn: + 70 ° C (158 ° F)</t>
  </si>
  <si>
    <t>+ Độ ẩm tương đối: Tối đa 95%</t>
  </si>
  <si>
    <t>+ Tùy chọn: Phòng sạch ISO class 5 (được chứng nhận bởi IPA)</t>
  </si>
  <si>
    <t>+ Độ ồn: Tối đa 70 dB (A)</t>
  </si>
  <si>
    <t xml:space="preserve">- An toàn: </t>
  </si>
  <si>
    <t>+ An toàn và khẩn cấp Ngăn chặn kênh an toàn 2 kênh Giám sát 3 vị trí cho phép</t>
  </si>
  <si>
    <t>+ Phát xạ EMC / EMI được che chắn</t>
  </si>
  <si>
    <t>- Kết nối điện</t>
  </si>
  <si>
    <t>+ Điện áp cung cấp 200-600 V, 50/60 Hz</t>
  </si>
  <si>
    <t>+ Công suất định mức</t>
  </si>
  <si>
    <t>+ Điện năng tiêu thụ 0,25 kW</t>
  </si>
  <si>
    <t>2. Bộ điều khiển IRC5</t>
  </si>
  <si>
    <t>- Bộ điều khiển IRC5C nhỏ gọn</t>
  </si>
  <si>
    <t>- Kết nối điện áp Cung cấp: Điện một pha 220/230 V, 50-60 Hz</t>
  </si>
  <si>
    <t>- Mức độ bảo vệ IP20</t>
  </si>
  <si>
    <t>- Nhiệt độ môi trường: 0-45 ° C</t>
  </si>
  <si>
    <t>- Độ ẩm tương đối: Tối đa 95%</t>
  </si>
  <si>
    <t>- Cung cấp khả năng của bộ điều khiển IRC5 mạnh mẽ trong một</t>
  </si>
  <si>
    <t>thiết kế nhỏ gọn.</t>
  </si>
  <si>
    <t>- Mang lại lợi ích, tiết kiệm không gian và việc vận hành dễ dàng</t>
  </si>
  <si>
    <t>thông qua điện đầu vào một pha.</t>
  </si>
  <si>
    <t>- Bộ kết nối bên ngoài cho tất cả các tín hiệu và tích hợp 16 ngõ vào, 16 ngõ ra.</t>
  </si>
  <si>
    <t>3. Phần mềm Robot Studio</t>
  </si>
  <si>
    <t xml:space="preserve">- Lập trình ngoại tuyến là cách tốt nhất để tối đa hóa lợi tức đầu tư cho các hệ thống robot. </t>
  </si>
  <si>
    <t xml:space="preserve">- Phần mềm mô phỏng và lập trình ngoại tuyến của ABB, RobotStudio, cho phép lập trình robot được thực hiện trên PC trong văn phòng mà không cần ngừng sản xuất. </t>
  </si>
  <si>
    <t>- Robot Studio cung cấp các công cụ để tăng lợi nhuận cho hệ thống robot của bạn bằng cách cho phép bạn thực hiện các tác vụ như đào tạo, lập trình và tối ưu hóa mà không làm ảnh hưởng đến sản xuất.</t>
  </si>
  <si>
    <t>- Điều này cung cấp nhiều lợi ích bao gồm:</t>
  </si>
  <si>
    <t>+ Giảm thiểu rủi ro</t>
  </si>
  <si>
    <t>+ Khởi tạo nhanh hơn</t>
  </si>
  <si>
    <t>+ Thay đổi nhanh hơn</t>
  </si>
  <si>
    <t>+ Tăng năng suất.</t>
  </si>
  <si>
    <t xml:space="preserve">- RobotStudio được xây dựng trên ABB VirtualContoder, một bản sao chính xác của phần mềm thực sự chạy robot của bạn trong sản xuất. </t>
  </si>
  <si>
    <t>- Điều này cho phép thực hiện các mô phỏng rất thực tế, sử dụng các chương trình robot thực và các tệp cấu hình giống hệt với các tệp được sử dụng trên sàn cửa hàng.</t>
  </si>
  <si>
    <t>2.1.2</t>
  </si>
  <si>
    <t>Bộ thiết bị phụ trợ thực hành trạm robot</t>
  </si>
  <si>
    <t>Festo/ Châu Âu</t>
  </si>
  <si>
    <t>1. Trạm xe đẩy MPS Robot 700x700 mm</t>
  </si>
  <si>
    <t>2. Tấm nhôm định hình 700x700 mm</t>
  </si>
  <si>
    <t>3. Bảng điều khiển, SysLink, 700 mm</t>
  </si>
  <si>
    <t>- Bảng điều khiển MPS® cho SysLink</t>
  </si>
  <si>
    <t xml:space="preserve">- Bảng điều khiển MPS® cho phép hoạt động đơn giản hơn của trạm MPS®. </t>
  </si>
  <si>
    <t>- Bảng điều khiển MPS® cho AS-interface</t>
  </si>
  <si>
    <t>4. Băng tải dài 700 mm</t>
  </si>
  <si>
    <t xml:space="preserve">- Mô đun băng tải được dùng để vận chuyển và phân tách phôi với đường kính 40 mm. </t>
  </si>
  <si>
    <t>+ Nguồn cấp: 24 V DC</t>
  </si>
  <si>
    <t>+ Chiều rộng phôi tối đa: 40 mm</t>
  </si>
  <si>
    <t>+ Chiều dài: 700 mm</t>
  </si>
  <si>
    <t>+ Chiều cao băng tải trên mặt bàn: xấp xỉ 117 mm</t>
  </si>
  <si>
    <t>5. Mô đun nhận diện màu sắc</t>
  </si>
  <si>
    <t xml:space="preserve">- Các loại phôi khác nhau có thể được nhận dạng dựa trên tính toán tổ hợp các cảm biến (đỏ, đen, kim loại, trong suốt). </t>
  </si>
  <si>
    <t xml:space="preserve">- Thông số kỹ thuật: </t>
  </si>
  <si>
    <t>+ Điện áp: 24 V DC</t>
  </si>
  <si>
    <t>+ Đường kính phôi vuông/ tròn: tối đa 40 mm (1.6 mm)</t>
  </si>
  <si>
    <t>+ 3 cảm biến tín hiệu số</t>
  </si>
  <si>
    <t>6. Bộ nguồn 24 V DC</t>
  </si>
  <si>
    <t>7. Hộp tín hiệu giao tiếp Robot</t>
  </si>
  <si>
    <t xml:space="preserve">- Hộp giao diện Robot được kết nối với thẻ I / O của bộ điều khiển robot thông qua đầu nối 50 chân. </t>
  </si>
  <si>
    <t>8. Bộ kẹp, khí nén</t>
  </si>
  <si>
    <t xml:space="preserve">- Các mô-đun khí nén có thể được lắp trên robot. </t>
  </si>
  <si>
    <t>- Hệ thống kẹp bao gồm một kẹp Festo song song với các hàm đặc biệt bao gồm một bộ cảm biến quang và cho phép nhiều vị trí giữ.</t>
  </si>
  <si>
    <t xml:space="preserve">- Tay kẹp bằng khí nén song song để gắn trên cánh tay robot. </t>
  </si>
  <si>
    <t>- Hoàn thiện với hàm kẹp, cảm biến với cáp quang và các phụ kiện.</t>
  </si>
  <si>
    <t>9. Bộ lọc điều áp</t>
  </si>
  <si>
    <t>- Van điều khiển bộ lọc với van áp suất và van điều áp.</t>
  </si>
  <si>
    <t xml:space="preserve">10. Giao diện kết nối C </t>
  </si>
  <si>
    <t xml:space="preserve">- Thiết kế này của hệ thống cho phép kết nối 2 mô đun một cách dễ dàng đến PLC thông qua cổng Syslink. </t>
  </si>
  <si>
    <t xml:space="preserve">- Nếu mô đun được trang bị tín hiệu tương tự, chúng cũng sẽ được kết nối thông qua cổng 15 pun Sub-D. </t>
  </si>
  <si>
    <t>+ Cổng 24-pin IEEE (Syslink)</t>
  </si>
  <si>
    <t xml:space="preserve">+ Cổng 15-pin Sub-D </t>
  </si>
  <si>
    <t>+ 2x cổng 15 pin Sub-D HD</t>
  </si>
  <si>
    <t>+ Trạng thái báo bởi các đèn LED.</t>
  </si>
  <si>
    <t>+ Kích thước (WxD) 68 x 77 mm</t>
  </si>
  <si>
    <t>11. Ụ chứa phôi</t>
  </si>
  <si>
    <t>Mô đun ụ chứa phôi sử dụng để lưu trữ các phôi hình trụ</t>
  </si>
  <si>
    <t>12. Mô đun lưu phôi 6 vị trí</t>
  </si>
  <si>
    <t>Kho lưu trữ bằng phẳng với 2 dãy và 3 điểm lưu trữ ở mỗi hàng cho phôi hình trụ với đường kính tối đa 40 mm.</t>
  </si>
  <si>
    <t>13. Phụ kiện MPS</t>
  </si>
  <si>
    <t>Bao gồm các phụ kiện nhỏ như ống hơi, dây rút, đầu cosse</t>
  </si>
  <si>
    <t>2.2</t>
  </si>
  <si>
    <t>Hệ thống đào tạo Robot UR kết hợp hệ thống MPS</t>
  </si>
  <si>
    <t>2.2.1</t>
  </si>
  <si>
    <t>Trạm cánh tay robot công nghiệp - UR</t>
  </si>
  <si>
    <t>UR3</t>
  </si>
  <si>
    <t>UR3/ Châu Âu</t>
  </si>
  <si>
    <t>- Kích thước: nhỏ gọn</t>
  </si>
  <si>
    <t>- Không gian làm việc: có thể làm việc trong không gian nhỏ hẹp</t>
  </si>
  <si>
    <t>- Dễ dàng di chuyển theo dạng mô-đun, thích nghi với các mục đích sử dụng khác nhau</t>
  </si>
  <si>
    <t>- Trọng lượng: có trọng lượng nhẹ hơn 40% so với robot công nghiệp truyền thống có kích thước nhỏ hơn</t>
  </si>
  <si>
    <t>- Được tích hợp cảm biến lực ở bên ngoài nhằm tự động dừng khi phát hiện vật cản</t>
  </si>
  <si>
    <t>- Được tích hợp các cảm biến khoảng cách để phát hiện vật cản hoặc con người khi vào vùng làm việc của robot</t>
  </si>
  <si>
    <t>- Cách lập trình dễ dàng, bất kì ai cũng có thể được đào tạo</t>
  </si>
  <si>
    <t>- Thời gian thiết lập nhanh chỉ trung bình khoảng 0,5 ngày</t>
  </si>
  <si>
    <t>- Tính đa năng cao, tốt cho việc sản xuất khổi lượng thấp có tính hỗn hợp cao</t>
  </si>
  <si>
    <t>- Tải trọng: 3kg</t>
  </si>
  <si>
    <t>- Tầm với 500mm</t>
  </si>
  <si>
    <t>- Số trục = 6</t>
  </si>
  <si>
    <t>- Dung sai lặp lại: 0.1 mm</t>
  </si>
  <si>
    <t xml:space="preserve">- Phạm vi chuyển động: </t>
  </si>
  <si>
    <t>+ Base: +/- 360o</t>
  </si>
  <si>
    <t>+ Shoulder: +/- 360o</t>
  </si>
  <si>
    <t>+ Elbow: +/- 360o</t>
  </si>
  <si>
    <t>+ Wrist 1: +/- 360o</t>
  </si>
  <si>
    <t>+ Wrist 2: +/- 360o</t>
  </si>
  <si>
    <t>+ Wrist 3: Infinite</t>
  </si>
  <si>
    <t>- Cáp kết nối: 6m giữa robot và tủ điều khiển</t>
  </si>
  <si>
    <t>- Nhiệt độ làm việc: 0oC - 50oC</t>
  </si>
  <si>
    <t>- Công suất: thông thường 125W, tối đa 250W</t>
  </si>
  <si>
    <t>- Footprint: 128mm</t>
  </si>
  <si>
    <t>- Khối lượng: 11kg</t>
  </si>
  <si>
    <t>- Tiêu chuẩn bảo vệ: IP64</t>
  </si>
  <si>
    <t>2. Bộ điều khiển UR3</t>
  </si>
  <si>
    <t>- Nguồn điện 1 pha: 100-240VAC, 50-60Hz</t>
  </si>
  <si>
    <t>- Memory 2GB: UR3 - USB</t>
  </si>
  <si>
    <t>- Tính an toàn: 15 tính năng an toàn tiên tiến, chức năng an toàn đạt chuẩn TUV Nord, ISO 13849:2008 Pld</t>
  </si>
  <si>
    <t>- Cổng I/O: 16 Digital Inputs, 16 Digital Outputs, 2 Analog inputs, 2 Analog outputs</t>
  </si>
  <si>
    <t>- Giao tiếp: TCP/IP 100Mbit, Modbus TCP, Profinet, EthernetIP</t>
  </si>
  <si>
    <t>- Phần mềm Polyscope</t>
  </si>
  <si>
    <t>- Khối lượng: 15kg</t>
  </si>
  <si>
    <t>* Bộ điều khiển cầm tay</t>
  </si>
  <si>
    <t>- Model: UR techpendant</t>
  </si>
  <si>
    <t>- Màn hinh cảm ứng 12 inch</t>
  </si>
  <si>
    <t>- Công tắc khẩn cấp và nút bấm freedrive cho việc dạy robot bằng tay</t>
  </si>
  <si>
    <t>- Chiều dài cáp 4.5m tới bộ điều khiển</t>
  </si>
  <si>
    <t>- Giao diện được thiết kế dựa trên ngôn ngữ Java trên hệ điều hành Linux</t>
  </si>
  <si>
    <t xml:space="preserve">- Khối lượng: UR3 - 1.5kg, </t>
  </si>
  <si>
    <t>3. Phần mềm Polyscope</t>
  </si>
  <si>
    <t xml:space="preserve">- Phần mềm điều khiển: ngôn ngữ lập trình Polyscope, phần mềm cài sẵn linh hoạt, dễ sử dụng. </t>
  </si>
  <si>
    <t>2.2.2</t>
  </si>
  <si>
    <t>2.3</t>
  </si>
  <si>
    <t>Bộ thiết bị phụ trợ thực hành</t>
  </si>
  <si>
    <t>2.3.1</t>
  </si>
  <si>
    <t>Hộp dụng cụ</t>
  </si>
  <si>
    <t>Bao gồm:</t>
  </si>
  <si>
    <t xml:space="preserve">- 1 thước đo bằng thép dài 200 mm </t>
  </si>
  <si>
    <t xml:space="preserve">- 1 bộ cờ lê dẹt 7, 8, 9, 10 </t>
  </si>
  <si>
    <t xml:space="preserve">- 1 Mỏ lết </t>
  </si>
  <si>
    <t xml:space="preserve">- 1 Kìm cắt </t>
  </si>
  <si>
    <t xml:space="preserve">- 1 Kìm tuốt dây </t>
  </si>
  <si>
    <t>- 1 Kìm bóp đầu cos dây điện</t>
  </si>
  <si>
    <t>- 1 bộ Tuốc nơ vít lục giác, 1.5 - 6</t>
  </si>
  <si>
    <t>- 1 bộ Tuốc nơ vít lục giác 0.9; 1.3</t>
  </si>
  <si>
    <t>- 1 Tuốc nơ vít bốn cạnh, cán ngắn PZ02</t>
  </si>
  <si>
    <t>- 1 bộ tuốc nơ vít, dẹt, 2,5x75; 4,0x100</t>
  </si>
  <si>
    <t>- 1 bộ Tuốc nơ vít, dẹt, 1,2 - 1,6</t>
  </si>
  <si>
    <t>- 1 dụng cụ cắt ống khí nén</t>
  </si>
  <si>
    <t>- 1 dụng cụ cắt cáp quang</t>
  </si>
  <si>
    <t>- 1 bộ phôi: màu đỏ, màu đen, mầu bạc</t>
  </si>
  <si>
    <t>- 100xsợi dây buộc rút 2,5x100</t>
  </si>
  <si>
    <t>- 100xđầu cos 0,25</t>
  </si>
  <si>
    <t>- 100xđầu cos 0,75</t>
  </si>
  <si>
    <r>
      <t xml:space="preserve">Bộ thiết bị robot di động điều khiển bằng Labview (Studica)  =&gt; </t>
    </r>
    <r>
      <rPr>
        <b/>
        <sz val="12"/>
        <color rgb="FFFF0000"/>
        <rFont val="Times New Roman"/>
        <family val="1"/>
      </rPr>
      <t>Robot dùng trong kỳ thi SV Giỏi nghề</t>
    </r>
  </si>
  <si>
    <r>
      <t xml:space="preserve">- </t>
    </r>
    <r>
      <rPr>
        <sz val="12"/>
        <color rgb="FFFF0000"/>
        <rFont val="Times New Roman"/>
        <family val="1"/>
      </rPr>
      <t>Robot IRB 120</t>
    </r>
    <r>
      <rPr>
        <sz val="12"/>
        <color rgb="FF000000"/>
        <rFont val="Times New Roman"/>
        <family val="1"/>
      </rPr>
      <t xml:space="preserve"> là sự bổ sung mới nhất cho công nghệ robot mới thứ tư của ABB và robot nhỏ nhất của ABB từng được sản xuất. </t>
    </r>
  </si>
  <si>
    <r>
      <t xml:space="preserve">1. Robot công nghiệp </t>
    </r>
    <r>
      <rPr>
        <sz val="12"/>
        <color rgb="FFFF0000"/>
        <rFont val="Times New Roman"/>
        <family val="1"/>
      </rPr>
      <t>UR3</t>
    </r>
  </si>
  <si>
    <t>Hệ thống</t>
  </si>
  <si>
    <t xml:space="preserve">  </t>
  </si>
  <si>
    <t>Lắp đặt/Việt Nam</t>
  </si>
  <si>
    <t>PHÒNG THỰC HÀNH CUNG CẤP ĐIỆN</t>
  </si>
  <si>
    <t>I.</t>
  </si>
  <si>
    <t>TỦ PP 800A</t>
  </si>
  <si>
    <t>Vỏ tủ dạng đứng, 2 lớp cửa, sơn tỉnh điện, kích thước: H1800*W900*D900*1.5mm</t>
  </si>
  <si>
    <t>ACB 3P 800A + Phụ kiện</t>
  </si>
  <si>
    <t>MCCB 3P 100A/18kA</t>
  </si>
  <si>
    <t>CS2A3-100A</t>
  </si>
  <si>
    <t>Chống sét Lan truyền</t>
  </si>
  <si>
    <t>EZ9L33745</t>
  </si>
  <si>
    <t>Relay bảo vệ cao thấp áp có hiển thị số</t>
  </si>
  <si>
    <t>VPRD2M - BL</t>
  </si>
  <si>
    <t>Relay trung gian 8 chân+ đế</t>
  </si>
  <si>
    <t>Đồng hồ đa năng có truyền thông + modul</t>
  </si>
  <si>
    <t>MFM383A-C</t>
  </si>
  <si>
    <t>Biến dòng  800/5A đúc epoxy</t>
  </si>
  <si>
    <t>MCT-800/5A</t>
  </si>
  <si>
    <t>Đèn báo</t>
  </si>
  <si>
    <t>Cầu chì</t>
  </si>
  <si>
    <t>Vật tư phụ ,</t>
  </si>
  <si>
    <t>Busbar 800A</t>
  </si>
  <si>
    <t>II.</t>
  </si>
  <si>
    <t>TỦ PP 300A</t>
  </si>
  <si>
    <t>Vỏ tủ dạng treo, 2 lớp cửa, sơn tỉnh điện, kích thước: H900*W700*D300*1.5mm</t>
  </si>
  <si>
    <t>MCCB 3P 300A + Shunt</t>
  </si>
  <si>
    <t>CSC5N3-300A</t>
  </si>
  <si>
    <t>Biến dòng hộp 300/5A</t>
  </si>
  <si>
    <t>TPCT-403-300</t>
  </si>
  <si>
    <t>Busbar kit 400A 2LAN</t>
  </si>
  <si>
    <t>MEL400-B25-2</t>
  </si>
  <si>
    <t>III.</t>
  </si>
  <si>
    <t>TỦ DB 100A</t>
  </si>
  <si>
    <t>Vỏ tủ dạng treo, 2 lớp cửa, sơn tỉnh điện kích thước: H700*W600*D220*1.5mm</t>
  </si>
  <si>
    <t>MCCB 3P 100A + Shunt</t>
  </si>
  <si>
    <t>MCCB 3P 30A</t>
  </si>
  <si>
    <t>CS2A3-30A</t>
  </si>
  <si>
    <t>MCB 1P 40A</t>
  </si>
  <si>
    <t>CSMBS1C40X</t>
  </si>
  <si>
    <t>Relay bảo vệ quá áp, thấp áp có hiển thị số</t>
  </si>
  <si>
    <t>Relay trung gian 8 chân + đế</t>
  </si>
  <si>
    <t>Biến dòng hộp 100/5A</t>
  </si>
  <si>
    <t>TPCT-103-100</t>
  </si>
  <si>
    <t>Busbar kit 100A 2LAN</t>
  </si>
  <si>
    <t>LAN250-2</t>
  </si>
  <si>
    <t>IV.</t>
  </si>
  <si>
    <t>1</t>
  </si>
  <si>
    <t>Vỏ tủ bù, sơn tỉnh điện kích thước: H1000*W600*D400*1.5mm</t>
  </si>
  <si>
    <t>Tụ bù 3P 2.5kvar</t>
  </si>
  <si>
    <t>MCCB 3P 40A</t>
  </si>
  <si>
    <t>CS2A3-40A</t>
  </si>
  <si>
    <t>MCB 3P 10A</t>
  </si>
  <si>
    <t>CSMBS3C10X</t>
  </si>
  <si>
    <t>Contactor tụ bù 10k</t>
  </si>
  <si>
    <t>TC1D10K11</t>
  </si>
  <si>
    <t>Đồng hồ coss phi 6 cấp</t>
  </si>
  <si>
    <t>PFR96</t>
  </si>
  <si>
    <t>Biến dòng RCT 100/5A</t>
  </si>
  <si>
    <t>RCT-35-100</t>
  </si>
  <si>
    <t>cầu chì</t>
  </si>
  <si>
    <t>Busbar</t>
  </si>
  <si>
    <t>Dây động lực trong tủ</t>
  </si>
  <si>
    <t>V.</t>
  </si>
  <si>
    <t>TỦ ATS 4P 125A</t>
  </si>
  <si>
    <t>Vỏ tủ dạng treo, sơn tỉnh điện, kích thước: H900*W600*D300*1.5mm</t>
  </si>
  <si>
    <t>MCCB 4P 125A</t>
  </si>
  <si>
    <t>ABN204c</t>
  </si>
  <si>
    <t>ATS 125A 4P</t>
  </si>
  <si>
    <t>Bộ điều khiển ATS</t>
  </si>
  <si>
    <t>HAT560</t>
  </si>
  <si>
    <t>Đồng hồ vol, amper + SW</t>
  </si>
  <si>
    <t>Vật tư phụ</t>
  </si>
  <si>
    <t>bộ</t>
  </si>
  <si>
    <t>hệ</t>
  </si>
  <si>
    <t>TỦ BÙ 3P 15kvar( 5 cấp động 2.5k + 1 cấp nền 25k)</t>
  </si>
  <si>
    <t>- Độ lặp lại vị trí (mm): ± 02</t>
  </si>
  <si>
    <t xml:space="preserve">+ J6: 04 </t>
  </si>
  <si>
    <t>+ Biến áp 3 kVA</t>
  </si>
  <si>
    <t>- 1 bộ tuốc nơ vít, dẹt, 2,5x75; 4x100</t>
  </si>
  <si>
    <t>VN</t>
  </si>
  <si>
    <r>
      <t xml:space="preserve">C&amp;S </t>
    </r>
    <r>
      <rPr>
        <b/>
        <sz val="7.5"/>
        <color rgb="FFFF0000"/>
        <rFont val="Times New Roman"/>
        <family val="1"/>
      </rPr>
      <t>(India)</t>
    </r>
  </si>
  <si>
    <t>Schneider</t>
  </si>
  <si>
    <t>Selec</t>
  </si>
  <si>
    <t>idec</t>
  </si>
  <si>
    <t>ILEC</t>
  </si>
  <si>
    <t>mikro</t>
  </si>
  <si>
    <t>Socomec</t>
  </si>
  <si>
    <t>Smartgen</t>
  </si>
  <si>
    <t>Tủ</t>
  </si>
  <si>
    <t>PHÒNG THỰC HÀNH MPS</t>
  </si>
  <si>
    <t xml:space="preserve">- Chức năng: </t>
  </si>
  <si>
    <t>+ Trạm tay gắp được trang bị tay gắp 2 trục linh hoạt.</t>
  </si>
  <si>
    <t>+ Phôi đưa vào vị trí lưu trữ được phát hiện bằng cảm biến quang phản xạ khuếch tán.</t>
  </si>
  <si>
    <t xml:space="preserve">+ Thiết bị vận hành sẽ gắp phôi từ vị trí lưu trữ lên bằng tay kẹp khí nén. </t>
  </si>
  <si>
    <t>+ Tay kẹp được trang bị cảm biến quang có thể phân biệt các loại phôi màu đen hoặc không phải màu đen.</t>
  </si>
  <si>
    <t xml:space="preserve">+ Sau đó các phôi sẽ được đặt vào các máng trượt khác nhau tùy theo chỉ tiêu này. </t>
  </si>
  <si>
    <t>+ Chỉ tiêu phân loại khác cũng có thể được định nghĩa nếu trạm tay gắp được kết hợp với các trạm MPS khác.</t>
  </si>
  <si>
    <t xml:space="preserve">+ Phôi được vận chuyển đến trạm MPS kế tiếp. </t>
  </si>
  <si>
    <t xml:space="preserve">Trạm tay gắp (dẫn động trục điện) có các bộ phận chính sau: </t>
  </si>
  <si>
    <t>1. Mặt bàn thí nghiệm nhôm định hình</t>
  </si>
  <si>
    <t>- Mặt bàn thí nghiệm là một khối, kích thước 350 x 700 mm, bằng hợp kim nhôm với các rãnh định hình cách đều 50 mm</t>
  </si>
  <si>
    <t>2. Mô đun tay gắp PicAfa, điện</t>
  </si>
  <si>
    <t xml:space="preserve">- Mô đun PicAlfa, điện, 2 trục có chức năng "gắp và thả" </t>
  </si>
  <si>
    <t xml:space="preserve">+ Chiều dài hành trình, độ nghiêng trục, lắp đặt các công tắc giới hạn cảm ứng cho vị trí cảm biến và vị trí lắp đều có thể điều chỉnh được dễ dàng, với trục x. </t>
  </si>
  <si>
    <t>+ Ở xy lanh trục z, kẹp song song khí nén với cảm biến khuếch tán quang thông qua cáp quang</t>
  </si>
  <si>
    <t xml:space="preserve">+ Khối van khí khí nén dùng để sử dụng cho các cơ cấu bao gồm 2x van 5/2 (cuộn dây đơn) và 1 x 5/2 (cuộn dây đôi), kết nối thông qua đầu cắm multi-pin. </t>
  </si>
  <si>
    <t>+ Bộ phân phối multi-pin, 8 đầu với đầu cắm M7</t>
  </si>
  <si>
    <t>+ Động cơ điều khiển là loại động cơ DC, điện áp 24 V DC , cách ly điện giữa các mạch đầu vào và đầu ra, bảo vệ phân cực ngược ở phía đầu vào, có thể được gắn vào các thanh bus DIN EN 50022 và EN 50035</t>
  </si>
  <si>
    <t>+ Áp suất làm việc 400 kPa (4 bar)</t>
  </si>
  <si>
    <t>+ Đầu vào tín hiệu số: 6</t>
  </si>
  <si>
    <t>+ Đầu ra tín hiệu số: 4</t>
  </si>
  <si>
    <t>3. Mô đun máng trượt</t>
  </si>
  <si>
    <t>- Mô đun máng trượt hoàn chỉnh có đế gắn được trên mặt bàn nhôm định hình</t>
  </si>
  <si>
    <t xml:space="preserve">- Ứng dụng: Chứa phôi kết thúc hoặc chuyển tiếp phôi. </t>
  </si>
  <si>
    <t>+ Chiều dài 250 mm</t>
  </si>
  <si>
    <t xml:space="preserve">+ Chiều cao thông thường: 117 - 20 mm (có thể điều chỉnh) </t>
  </si>
  <si>
    <t>4. Bộ lọc điều áp</t>
  </si>
  <si>
    <t>- Thiết kế: Bộ lọc thiêu kết với bộ tách nước và bộ điều chỉnh piston</t>
  </si>
  <si>
    <t>5. Đế giữ cáp điện, ống hơi</t>
  </si>
  <si>
    <t>Phụ kiện nhỏ để lắp ráp trên trạm (ống hơi, dây rút, đầu cos)</t>
  </si>
  <si>
    <t>6. 2x Cáp dữ liệu I/O với phích cắm SysLink (IEEE 488) ở 2 đầu</t>
  </si>
  <si>
    <t xml:space="preserve">- Là loại cáp tín hiệu vào/ ra I/O với chân cắm Syslink (IEEE 488) ở cả hai đầu. </t>
  </si>
  <si>
    <t>- Được sử dụng kết nối tín hiệu tại các cổng SysLink như trên EduTrainer PLC, với bộ kết nối thông dụng, hiện số</t>
  </si>
  <si>
    <t>7. Xe đẩy MPS</t>
  </si>
  <si>
    <t xml:space="preserve">- Xe đẩy làm cho trạm MPS thành một thiết bị nhỏ gọn và cơ động. </t>
  </si>
  <si>
    <t xml:space="preserve">- Các trạm MPS gắn được dễ dàng lên xe đẩy. </t>
  </si>
  <si>
    <t xml:space="preserve">- Khối PLC có thể lắp vào bên trong xe. </t>
  </si>
  <si>
    <t xml:space="preserve">- Các lỗ khoét hai mặt bên và mặt trên được thiết kế thuận lợi cho việc đấu nối hệ thống dây cáp. </t>
  </si>
  <si>
    <t xml:space="preserve">- Mặt trước xe được trang bị giá đỡ để lắp bảng điều khiển. </t>
  </si>
  <si>
    <t>- Xe đẩy được trang bị các bánh xe có phanh hãm.</t>
  </si>
  <si>
    <t>+ Chiều cao (kể cả bánh xe): 750 mm</t>
  </si>
  <si>
    <t>+ Chiều rộng: 350 mm</t>
  </si>
  <si>
    <t>+ Chiều sâu: 700 mm</t>
  </si>
  <si>
    <t>8. Bảng điều khiển</t>
  </si>
  <si>
    <t>- Bảng điều khiển được lắp vào mặt trước xe đẩy di động MPS.</t>
  </si>
  <si>
    <t xml:space="preserve">- Bảng điều khiển được lắp đầy đủ để sử dụng với thiết bị bao gồm bảng vận hành, bảng giao tiếp, bảng kết nối dự phòng và khung lắp với đầu nối Syslink. </t>
  </si>
  <si>
    <t xml:space="preserve">- Giắc cắm 4 mm an toàn với các giao tiếp I/O có đèn LED hiển thị trạng thái. </t>
  </si>
  <si>
    <t>- Cổng kết nối Syslink và Sub-D cho kết nối với PLC được bố trí ở phía sau bảng điều khiển</t>
  </si>
  <si>
    <t>- Các nút nhấn gồm:</t>
  </si>
  <si>
    <t>+ Nút khởi động Start (thường mở)</t>
  </si>
  <si>
    <t>+ Nút dừng Stop (thường đóng)</t>
  </si>
  <si>
    <t>+ Nút Reset (thường mở)</t>
  </si>
  <si>
    <t>+ Công tắc phím bấm Tự động/Bằng tay (thường mở)</t>
  </si>
  <si>
    <t>- Các đèn chỉ thị:</t>
  </si>
  <si>
    <t>+ Đèn báo khởi động Start</t>
  </si>
  <si>
    <t>+ Đèn báo Reset</t>
  </si>
  <si>
    <t>+ Đèn chỉ thị Q1</t>
  </si>
  <si>
    <t>+ Đèn chỉ thị Q2</t>
  </si>
  <si>
    <t>9. Khối điều khiển PLC SIMATIC S7-1500</t>
  </si>
  <si>
    <t>CPU S7-1512C-1PN</t>
  </si>
  <si>
    <t>- Bộ điều khiển dòng SIMATIC S7-1500 là thế bộ điều khiển mới trong TIA Portal và là cột mốc quan trọng trong tự động hóa.</t>
  </si>
  <si>
    <t xml:space="preserve">- Nó cung cấp hiệu suất tối đa và dễ dàng sử dụng cho các ứng dụng vừa và cao trong máy móc và nhà máy tự động hóa. </t>
  </si>
  <si>
    <t>+ Giao diện: PROFINET IRT với 2 cổng</t>
  </si>
  <si>
    <t>+ 32 cổng vào số (24 V DC)</t>
  </si>
  <si>
    <t>+ 32 cổng ra số (24 V DC, 0.5 A)</t>
  </si>
  <si>
    <t>+ 5 cổng vào tương tự, 4 x U/I, 1 x R/RTD, độ phân giải 16 bit</t>
  </si>
  <si>
    <t xml:space="preserve">+ 2 cổng ra tương tự, 2 x U/I, độ phân giải 16 bit </t>
  </si>
  <si>
    <t>- Hệ thống giá đỡ:</t>
  </si>
  <si>
    <t>+ Khung gá EduTrainer A4: (RộngxCao) 305 mmx300 mm, tấm module 19“ với 2 phích cắm SysLink để nối với các trạm MPS và bảng điều khiển có 8 cổng vào và 8 cổng ra số và 1 phích cắm D-sub 15 chân để kết nối với 4 cổng vào và 2 cổng ra tương tự.</t>
  </si>
  <si>
    <t>+ Dây nối tắt Dừng khẩn cấp được sử dụng để kết nối một mạch an toàn cho việc ngắt kết nối 8 cổng ra số.</t>
  </si>
  <si>
    <t>- Bộ cấp nguồn tích hợp 110/230V/24VDC; 4 A.</t>
  </si>
  <si>
    <t>- Bao gồm cáp lập trình (Cáp Ethernet)</t>
  </si>
  <si>
    <t>- Phần mềm lập trình Step 7 TIA Portal</t>
  </si>
  <si>
    <t>2</t>
  </si>
  <si>
    <t xml:space="preserve">+ Trạm này phân loại phôi vào 3 máng. </t>
  </si>
  <si>
    <t xml:space="preserve">+ Phôi được đặt ở đầu băng tải và được phát hiện bới cảm biến quang. </t>
  </si>
  <si>
    <t xml:space="preserve">+ Cử chặn bằng khí nén với bộ van tích hợp chặn phôi trước quá trình phân loại. </t>
  </si>
  <si>
    <t xml:space="preserve">+ Các cảm biến phía trước cử chặn phát hiện đặc điểm của phôi (đen, đỏ, kim loại). </t>
  </si>
  <si>
    <t xml:space="preserve">+ Các phôi sẽ được đưa vào các máng thích hợp thông qua cần gạt dẫn hướng bằng điện. </t>
  </si>
  <si>
    <t xml:space="preserve">+ Cảm biến phản xạ gương sẽ báo đầy các máng. </t>
  </si>
  <si>
    <t>2. Mô đun băng tải</t>
  </si>
  <si>
    <t>+ Chiều dài: 350 mm</t>
  </si>
  <si>
    <t>3. Mô đun nhận dạng</t>
  </si>
  <si>
    <t>4. Mô đun máng trượt</t>
  </si>
  <si>
    <t>5. Mô đun cổng gạt/ phân tách, điện</t>
  </si>
  <si>
    <t xml:space="preserve">- Được lắp đặt hoàn chỉnh với bộ drive điện và phụ kiện, để gắn trên thanh ray dẫn băng tải. </t>
  </si>
  <si>
    <t>6. Bộ chặn</t>
  </si>
  <si>
    <t xml:space="preserve">- Bộ chân, hoàn thiện với một xy lanh khí nén tác động đơn với van và các phụ kiện được lắp đặt sẵn. </t>
  </si>
  <si>
    <t>- Trục: 10 mm</t>
  </si>
  <si>
    <t>7. Bộ lọc điều áp</t>
  </si>
  <si>
    <t>8. Đế giữ cáp điện, ống hơi</t>
  </si>
  <si>
    <t xml:space="preserve">- Thiết kế chắc chắn và lắp đặt nhanh hơn cho cáp điện và ống hơi trong khi lắp đặt điện và khí nén. </t>
  </si>
  <si>
    <t>Thông số kỹ thuật</t>
  </si>
  <si>
    <t>- Tổng chiều dài: 122.5 mm</t>
  </si>
  <si>
    <t>- Chiều rộng băng: 20 mm</t>
  </si>
  <si>
    <t>- Chiều rộng tiếp xúc: 30 mm</t>
  </si>
  <si>
    <t>- Chiều dài tiếp xúc: 34 mm</t>
  </si>
  <si>
    <t>9. Kết nối C</t>
  </si>
  <si>
    <t xml:space="preserve">Thông số kỹ thuật: </t>
  </si>
  <si>
    <t>- Cổng 24-pin IEEE (Syslink)</t>
  </si>
  <si>
    <t xml:space="preserve">- Cổng 15-pin Sub-D </t>
  </si>
  <si>
    <t>- 2x cổng 15 pin Sub-D HD</t>
  </si>
  <si>
    <t>- Trạng thái báo bởi các đèn LED.</t>
  </si>
  <si>
    <t>- Kích thước (WxD) 68 x 77 mm</t>
  </si>
  <si>
    <t>10. Đế tháo lắp nhanh</t>
  </si>
  <si>
    <t xml:space="preserve">- Đế tháo lắp nhanh được sử dụng để gắn các thành phần nhỏ lên mặt bàn nhôm định hình một cách tiện lợi và nhanh chóng. </t>
  </si>
  <si>
    <t>11. 2x Cáp dữ liệu I/O với phích cắm SysLink (IEEE 488) ở 2 đầu</t>
  </si>
  <si>
    <t>12. Xe đẩy MPS</t>
  </si>
  <si>
    <t>13. Bảng điều khiển</t>
  </si>
  <si>
    <t>14. Khối điều khiển PLC SIMATIC S7-1500</t>
  </si>
  <si>
    <t>Trạm MPS đo lường</t>
  </si>
  <si>
    <t>- Chức năng</t>
  </si>
  <si>
    <t>+ Trạm đo lường lấy phôi từ quá trình hoạt động để đặt chúng vào bàn đo lường và xác định chiều cao của chúng.</t>
  </si>
  <si>
    <t>+ Băng tải chuyển phôi đến mô đun xoay/ nâng.</t>
  </si>
  <si>
    <t>+ Phôi được đặt dưới cảm biến khuếch tán bởi chuyển động nâng lên và xoay.</t>
  </si>
  <si>
    <t>+ Sau đó được trả lại tiến trình.</t>
  </si>
  <si>
    <t>+ Dựa vào kết quả đo đạt được, phôi được chia vào máng bằng cơ cấu gạt điện hoặc di chuyển đến cuối băng tải.</t>
  </si>
  <si>
    <t xml:space="preserve">+ Cảm biến phản xạ với sợi quang giám sát dòng vật liệu chạy trên băng tải. </t>
  </si>
  <si>
    <t xml:space="preserve">+ Băng tải có thể được điều khiển cả 2 hướng. </t>
  </si>
  <si>
    <t xml:space="preserve">- Mặt bàn thí nghiệm là một khối, kích thước 350 x 700 mm, bằng hợp kim nhôm với các rãnh định hình cách đều 50 mm. </t>
  </si>
  <si>
    <t>+ 3 cơ cấu chấp hành tín hiệu số</t>
  </si>
  <si>
    <t>3. Mô đun xoay/ nâng</t>
  </si>
  <si>
    <t xml:space="preserve">- Mô đun xoay/ nâng là một cánh tay 2 trục gồm trục nâng và xoay có kèm tay kẹp song song để chuyển phôi với đường kính 40 mm. </t>
  </si>
  <si>
    <t xml:space="preserve">- Vị trí tay kẹp và gốc xoay có thể điều chỉnh được. </t>
  </si>
  <si>
    <t>+ Áp suất làm việc: 600 kPa (6 bar)</t>
  </si>
  <si>
    <t>+ 4 cảm biến tín hiệu số</t>
  </si>
  <si>
    <t>+ Gốc xoay, trục C: 0 - 180°</t>
  </si>
  <si>
    <t>+ Chiều dài trục, trục Z: 20 mm (0.8 in)</t>
  </si>
  <si>
    <t>+ Bán kính xoay (tâm trục đến tâm phôi): 100 mm (4 in)</t>
  </si>
  <si>
    <t>+ Bộ phận xoay/nâng có thể điều chỉnh được</t>
  </si>
  <si>
    <t>5. Bàn đo lường MPS</t>
  </si>
  <si>
    <t>- Bộ phận bàn đo lường được lắp chung với mô đun xoay/ nâng.</t>
  </si>
  <si>
    <t>- Bàn đo lường và cảm biến tín hiệu tương tự có thể điều chỉnh được độ cao.</t>
  </si>
  <si>
    <t>- Cảm biến khuếch tán có cả tín hiệu tương tự.</t>
  </si>
  <si>
    <t xml:space="preserve">- Tạo điều kiện để thiết lập các mức khác nhau. </t>
  </si>
  <si>
    <t>+ Chiều cao: 665 mm</t>
  </si>
  <si>
    <t>+ 1 tín hiệu tương tự</t>
  </si>
  <si>
    <t>+ Chiều cao có thể điều chỉnh được</t>
  </si>
  <si>
    <t>+ Mặt bàn giữ phôi: tối đa 40 mm</t>
  </si>
  <si>
    <t xml:space="preserve">- Chắc chắn và lắp đặt nhanh hơn cho cáp điện và ống hơi trong khi lắp đặt điện và khí nén. </t>
  </si>
  <si>
    <t>+ Tổng chiều dài: 122.5 mm</t>
  </si>
  <si>
    <t>+ Chiều rộng băng: 20 mm</t>
  </si>
  <si>
    <t>+ Chiều rộng tiếp xúc: 30 mm</t>
  </si>
  <si>
    <t>+ Chiều dài tiếp xúc: 34 mm</t>
  </si>
  <si>
    <t>12. Cáp tương tự, song song</t>
  </si>
  <si>
    <t>Cáp analog, song song, 15 pin SUB D loại kết nối 2 đầu</t>
  </si>
  <si>
    <t>Xe đẩy MPS</t>
  </si>
  <si>
    <t>4</t>
  </si>
  <si>
    <t xml:space="preserve">+ Trạm cấp phôi/ băng tải phân chia phôi được chứa trong ụ chứa. </t>
  </si>
  <si>
    <t xml:space="preserve">+ Một xylanh tác động kép đẩy từng phôi ra ngoài. </t>
  </si>
  <si>
    <t xml:space="preserve">+ Mô đun băng tải chuyển phôi về bên phải hoặc bên trái. </t>
  </si>
  <si>
    <t xml:space="preserve">+ Nếu được yêu cầu, phôi có thể dừng lại và phân chia trên băng tải. </t>
  </si>
  <si>
    <t xml:space="preserve">- Mô đun băng tải thích hợp cho việc vận chuyển phôi và phân tách phôi. </t>
  </si>
  <si>
    <t>+ Độ rộng phôi tối đa: 40 mm</t>
  </si>
  <si>
    <t>+ Chiều cao trên mặt bàn: xấp xỉ 117 mm</t>
  </si>
  <si>
    <t>+ 3 cảm biến vào tín hiệu số</t>
  </si>
  <si>
    <t>+ 3 ngỏ ra tín hiệu số</t>
  </si>
  <si>
    <t>3. Mô đun đẩy phôi từ ụ chứa</t>
  </si>
  <si>
    <t xml:space="preserve">- Mô đun ụ chứa phân tán phôi hoặc nắp đậy. </t>
  </si>
  <si>
    <t>+ 3 ngỏ vào tín hiệu số</t>
  </si>
  <si>
    <t>+ 1 ngỏ ra tín hiệu số</t>
  </si>
  <si>
    <t>+ Chiều dài không có bệ chứa phôi: 240 mm</t>
  </si>
  <si>
    <t>6. Kết nối C</t>
  </si>
  <si>
    <t>7. Đế tháo lắp nhanh</t>
  </si>
  <si>
    <t>8. Cảm biến quang thu phát riêng</t>
  </si>
  <si>
    <t xml:space="preserve">- Cảm biến sợi quang thu phát riêng bao gồm một thân cảm biến với cáp và phụ kiện lắp đặt và sợi dây quang. </t>
  </si>
  <si>
    <t>+ Khoảng cách thông thường: 80 mm</t>
  </si>
  <si>
    <t>+ Ngỏ ra: PNP, NO/NC</t>
  </si>
  <si>
    <t>- Cáp kết nối: 4-pin</t>
  </si>
  <si>
    <t>9. Van khí nén</t>
  </si>
  <si>
    <t>- Van điện từ đơn 5/2, bao gồm cáp van 0.5 m</t>
  </si>
  <si>
    <t>10. 2x Cáp dữ liệu I/O với phích cắm SysLink (IEEE 488) ở 2 đầu</t>
  </si>
  <si>
    <t>11. Xe đẩy MPS</t>
  </si>
  <si>
    <t>12. Bảng điều khiển</t>
  </si>
  <si>
    <t>13. Khối điều khiển PLC SIMATIC S7-1500</t>
  </si>
  <si>
    <t>5</t>
  </si>
  <si>
    <t>Trạm MPS phân nhánh</t>
  </si>
  <si>
    <t xml:space="preserve">+ Trạm phân nhánh các phôi dựa trên cơ sở chiều sâu của lỗ đã khoan trên phôi và phân chia nó vào 2 hướng dòng vật liệu khác nhau. </t>
  </si>
  <si>
    <t xml:space="preserve">+ Phôi đặt trên băng tải được vận chuyển đến khu vực đo độ sâu lỗ. </t>
  </si>
  <si>
    <t xml:space="preserve">+ Một cảm biến quang khuếch tán tín hiệu tương tự kiểm tra độ sâu lỗ. </t>
  </si>
  <si>
    <t xml:space="preserve">+ Phôi loại “thân xilanh” (lỗ sâu) được vận chuyển đến cuối băng tải. </t>
  </si>
  <si>
    <t xml:space="preserve">+ Phôi kiểu “vỏ hộp” (lỗ nông) được đưa về phía sau sang băng tải thứ 2 thông qua một cổng phân nhánh với dẫn động quay. </t>
  </si>
  <si>
    <t xml:space="preserve">+ Các cảm biến cáp quang kiểu chùm tia giám sát dòng vật liệu trên băng tải. </t>
  </si>
  <si>
    <t>+ Trạm phân chia có thể kết nối với các trạm MPS tiếp sau theo hai hướng khác nhau.</t>
  </si>
  <si>
    <t>2. Mô đun băng tải, chiều dài 350 mm</t>
  </si>
  <si>
    <t>+ Cảm biến vào tín hiệu số</t>
  </si>
  <si>
    <t>+ Ngõ ra tín hiệu số</t>
  </si>
  <si>
    <t>3. Mô đun băng tải, chiều dài 300 mm</t>
  </si>
  <si>
    <t>+ Chiều dài: 300 mm</t>
  </si>
  <si>
    <t>4. Cảm biến khuếch tán, analog</t>
  </si>
  <si>
    <t xml:space="preserve">- Cảm biến khuếch tán tín hiệu tương tự 0 - 10 V và Ngõ ra tín hiệu số để đo chiều cao. Bao gồm đế lắp và dây cáp. </t>
  </si>
  <si>
    <t>+ Dải đo 0 - 30 mm</t>
  </si>
  <si>
    <t>+ Dạng ngõ ra PNP</t>
  </si>
  <si>
    <t>+ Có chức năng teach-in</t>
  </si>
  <si>
    <t>5. Bộ chặn</t>
  </si>
  <si>
    <t>6. Bộ lọc điều áp</t>
  </si>
  <si>
    <t>+ Thiết kế: bộ lọc thiêu kết với bộ tách nước và bộ điều chỉnh piston</t>
  </si>
  <si>
    <t>+ Lưu lượng tiêu chuẩn: 120 lít / phút</t>
  </si>
  <si>
    <t>+ Khoảng điều chỉnh áp suất: 50-700 kPa (0,5-7 bar)</t>
  </si>
  <si>
    <t>+ Lớp lọc: 5 μm</t>
  </si>
  <si>
    <t>+ Lắp ghép: G 1/8, QS-6, cho ống nhựa PUN 6 x 1</t>
  </si>
  <si>
    <t>7. Đế giữ cáp điện, ống hơi</t>
  </si>
  <si>
    <t>- Chắc chắn và lắp đặt nhanh hơn cho cáp điện và ống hơi trong khi lắp đặt điện và khí nén.</t>
  </si>
  <si>
    <t>8. Kết nối C</t>
  </si>
  <si>
    <t>9. Đế tháo lắp nhanh</t>
  </si>
  <si>
    <t>- Đế tháo lắp nhanh được sử dụng để gắn các thành phần nhỏ lên mặt bàn nhôm định hình một cách tiện lợi và nhanh chóng.</t>
  </si>
  <si>
    <t>11. Cáp tương tự, song song</t>
  </si>
  <si>
    <t>- Cáp analog, song song, 15 pin SUB D loại kết nối 2 đầu</t>
  </si>
  <si>
    <t>6</t>
  </si>
  <si>
    <t>Trạm MPS Robot lắp ráp</t>
  </si>
  <si>
    <t>15. Tài liệu hướng dẫn lập trình cho Robot Mitsubishi RV-2FB, tiếng anh</t>
  </si>
  <si>
    <t>Trạm MPS gia công gắp và đặt</t>
  </si>
  <si>
    <t>- Chức năng:</t>
  </si>
  <si>
    <t>+ Trạm gắp và đặt được trang bị mô đun Gắp và đặt 2 trục và một băng tải.</t>
  </si>
  <si>
    <t>+ Cảm biến phản xạ phát hiện phôi thân được đặt trên băng tải.</t>
  </si>
  <si>
    <t xml:space="preserve">+ Băng tải chuyển phôi đến bộ phân tách. </t>
  </si>
  <si>
    <t>+ Mô đun Gắp &amp; đặt gắp lên một phôi lõi từ máng nghiêng và lắp vào phôi thân.</t>
  </si>
  <si>
    <t xml:space="preserve">+ Phôi hoàn thiện (thân và lõi) được bộ phân tách nhả ra và chuyển đến cuối băng tải. </t>
  </si>
  <si>
    <t xml:space="preserve">- Các chức năng sau đây được thực hiện trên trạm: </t>
  </si>
  <si>
    <t>+ Phân tách phôi (thân hoặc lõi) trên máng.</t>
  </si>
  <si>
    <t xml:space="preserve">+ Nạp phôi thay thế (thân hoặc lõi) từ máng trượt </t>
  </si>
  <si>
    <t>Nội dung đào tạo:</t>
  </si>
  <si>
    <t>- Hệ thống điều khiển băng tải</t>
  </si>
  <si>
    <t>- Cảm biến</t>
  </si>
  <si>
    <t>- Đọc sơ đồ mạch</t>
  </si>
  <si>
    <t>- Buffering and separating</t>
  </si>
  <si>
    <t xml:space="preserve">Chức năng: Mô đun băng tải được dùng để vận chuyển và phân tách phôi với đường kính 40 mm. </t>
  </si>
  <si>
    <t>Thông số kỹ thuật:</t>
  </si>
  <si>
    <t>- Nguồn cấp: 24 V DC</t>
  </si>
  <si>
    <t>- Chiều dài: 350 mm</t>
  </si>
  <si>
    <t>- Chiều cao băng tải trên mặt bàn: xấp xỉ 117 mm</t>
  </si>
  <si>
    <t>- 3 cảm biến tín hiệu số</t>
  </si>
  <si>
    <t>- 3 cơ cấu chấp hành tín hiệu số</t>
  </si>
  <si>
    <t>3. Mô đun gắp và đặt</t>
  </si>
  <si>
    <t xml:space="preserve">- Module gắp và đặt khá phổ biến, với 2 trục cho nhiệm vụ gắp và đặt. </t>
  </si>
  <si>
    <t xml:space="preserve">- Các vị trí ở cuối pittông cũng như vị trí lắp đặt, độ cao mô đun có thể điều chỉnh được. </t>
  </si>
  <si>
    <t>- Mô đun có giác hút với bộ lọc khí, cảm biến áp suất, cụm van, bộ giới hạn áp suất.</t>
  </si>
  <si>
    <t>- Áp suất làm việc: 600 kPa (6 bar)</t>
  </si>
  <si>
    <t>- 4 cảm biến tín hiệu số</t>
  </si>
  <si>
    <t>- 4 cơ cấu chấp hành tín hiệu số</t>
  </si>
  <si>
    <t>- Chiều dài trục, trục X: 80 mm</t>
  </si>
  <si>
    <t>- Chiều dài trục, trục Z: 50 mm</t>
  </si>
  <si>
    <t>- Bộ mô đu gắp và đặt, có thể điều chỉnh độ cao</t>
  </si>
  <si>
    <t>- Giới hạn áp suất theo trục Z</t>
  </si>
  <si>
    <t>8. Cảm biến khuếch tán có dây quang</t>
  </si>
  <si>
    <t>- Bộ cảm biến bao gồm thân cảm biến với cáp kết nối và có phụ kiện lắp đặt cũng như sợi  quang</t>
  </si>
  <si>
    <t>- Khoảng cách thông thường: 30 mm</t>
  </si>
  <si>
    <t>- Ngõ ra dạng: PNP, NO/NC</t>
  </si>
  <si>
    <t>- Cáp kết nối loại 4 pin</t>
  </si>
  <si>
    <t xml:space="preserve">9. Bộ điều khiển động cơ cho chức năng quay thuận/ ngược chiều kim đồng hồ </t>
  </si>
  <si>
    <t xml:space="preserve">- Bộ điều khiển dđộng cơ DC 24 V DC. </t>
  </si>
  <si>
    <t xml:space="preserve">- Điện áp điều khiển 24 V DC, cách lý điện giữa đầu vào và đâu ra, bảo vệ phân cực ngược ở đầu vào. </t>
  </si>
  <si>
    <t>8</t>
  </si>
  <si>
    <t>Trạm MPS lưu kho</t>
  </si>
  <si>
    <t xml:space="preserve">+ Trạm kho có thể phân biệt giữa các phôi dựa vào màu sắc của chúng và lưu trữ 48 phôi vào 6 tầng chứa với 2 hàng. </t>
  </si>
  <si>
    <t>+ Sản phẩm trên máng trượt nhận phôi xác đinh dựa vào màu sắc với sự trợ giúp của các cảm biến và lưu vào một trong 6 tầng chứa</t>
  </si>
  <si>
    <t>+ Một hệ thống cánh tay Cartesian với các động cơ bước và chức năng tự động được đinh vị rõ ràng</t>
  </si>
  <si>
    <t>+ Tay kẹp khí nén được lắp trên động cơ bước với trục vít lấy phôi từ chỗ chứa và đặt chúng vào khu vực kho</t>
  </si>
  <si>
    <t>+ Kho có thể được định cả bắt đầu (lấy phôi từ kho) và kết thúc (đặt phôi vào kho) của quá trình sản xuất, hoặc như một trạm trung gian trong quá trình sản xuất, bằng các chương trình phù hợp</t>
  </si>
  <si>
    <t>1. Xe đẩy MPS</t>
  </si>
  <si>
    <t>- Bàn thực hành di dộng với bánh xe có phanh hãm, có thể điều chỉnh chiều cao của mặt bàn thí nghiệm nhôm định hình</t>
  </si>
  <si>
    <t>- Xe đẩy làm cho trạm MPS thành một thiết bị nhỏ gọn và cơ động.</t>
  </si>
  <si>
    <t>- Các lỗ khoét hai mặt bên và mặt trên được thiết kế thuận lợi cho việc đấu nối hệ thống dây cáp.</t>
  </si>
  <si>
    <t>Mặt bàn thí nghiệm nhôm định hình</t>
  </si>
  <si>
    <t>2. Module nhận dạng</t>
  </si>
  <si>
    <t>- Module nhận dạng được gắn trong trạm MPS vào đường ray dẫn hướng tại mô đun băng tải hoặc mô đun trượt</t>
  </si>
  <si>
    <t>- Các phôi khác nhau được nhận biết dựa trên sự kết hợp các cảm biến (đỏ, đen, kim loại, trong suốt)</t>
  </si>
  <si>
    <t>- Được sử dụng với 3 cảm biến khác nhau</t>
  </si>
  <si>
    <t>- Nguồn cung cấp: 24VDC</t>
  </si>
  <si>
    <t>- Kích thước phôi vuông/tròn: max. 40 mm (1.6 mm)</t>
  </si>
  <si>
    <t>- 03 cảm biến số</t>
  </si>
  <si>
    <t>3. Mô đun băng tải</t>
  </si>
  <si>
    <t>6. Bộ đấu nối đầu cuối dạng tín hiệu số</t>
  </si>
  <si>
    <t>- Bộ đấu nối đầu cuối dạng tín hiệu số là bộ trung tâm của MPS</t>
  </si>
  <si>
    <t>- Được dùng để đấu 8 ngõ vào tín hiệu số và 8 ngõ ra tín hiệu số để kết nối bằng đầu cắm</t>
  </si>
  <si>
    <t>- Tiếp điểm được đấu thông qua đầu đấu nối kiểu nhấn lò xo</t>
  </si>
  <si>
    <t>- Các đèn LED báo hiệu ngõ vào, ngõ ra được được bố trí để dễ dàng quan sát trạng thái các ngõ và cho phép xử lý dễ khi có sự cố</t>
  </si>
  <si>
    <t>- Các đầu đấu nối 24 V/0 V</t>
  </si>
  <si>
    <t>- Ngõ vào: 8</t>
  </si>
  <si>
    <t>- Ngõ ra: 8</t>
  </si>
  <si>
    <t>- Đầu đấu nối kiểu nhấn lò xo: 0.2 - 1.5 mm2</t>
  </si>
  <si>
    <t>- Đầu cắm 24-pin IEEE (Syslink)</t>
  </si>
  <si>
    <t>- Các đèn LED báo trạng thái</t>
  </si>
  <si>
    <t>- Kích thước (WxD): 68 x 77 mm</t>
  </si>
  <si>
    <t>7. Bộ điều khiển CECC CODESYS</t>
  </si>
  <si>
    <t>- Bộ điều khiển PLC Festo CECC là dòng PLC tích hợp nhỏ gọn và mạnh mẽ. Bộ điều khiển có thiết kế công nghiệp có 12 ngõ vào số, 8 ngõ ra số và 2 ngõ vào tín hiệu số nhanh.</t>
  </si>
  <si>
    <t>8. 2x Cáp dữ liệu I/O với phích cắm SysLink (IEEE 488) ở 2 đầu</t>
  </si>
  <si>
    <t>9. Bảng điều khiển</t>
  </si>
  <si>
    <t>10. Khối điều khiển PLC SIMATIC S7-1500</t>
  </si>
  <si>
    <t>9</t>
  </si>
  <si>
    <t>9.1</t>
  </si>
  <si>
    <t>Stacking magazine module</t>
  </si>
  <si>
    <t> 8032171</t>
  </si>
  <si>
    <t>Technical data</t>
  </si>
  <si>
    <t>Operating pressure: 600 kPa (6 bar)</t>
  </si>
  <si>
    <t>Power supply: 24 V DC</t>
  </si>
  <si>
    <t>3 digital sensors</t>
  </si>
  <si>
    <t>1 digital actuator</t>
  </si>
  <si>
    <t>Length with workpiece holder: 310 mm</t>
  </si>
  <si>
    <t>Length without workpiece holder: 240 mm</t>
  </si>
  <si>
    <t>Scope of delivery</t>
  </si>
  <si>
    <t>Plastic injection-molded cylinder body and</t>
  </si>
  <si>
    <t>ejector</t>
  </si>
  <si>
    <t>Magazine tube for end caps and cylinder bodies with diameter/edge length = 40 mm</t>
  </si>
  <si>
    <t>Mini I/O terminal</t>
  </si>
  <si>
    <t>5/2-way single solenoid valve</t>
  </si>
  <si>
    <t>Double-acting cylinder</t>
  </si>
  <si>
    <t>2 magnetic limit switches</t>
  </si>
  <si>
    <t>Through-beam sensor</t>
  </si>
  <si>
    <t>Mounting accessories for profile plate</t>
  </si>
  <si>
    <t xml:space="preserve">Workpiece holder </t>
  </si>
  <si>
    <t>9.2</t>
  </si>
  <si>
    <t>15-pin D-sub cables: plug connector – open</t>
  </si>
  <si>
    <t>15-pin D-sub HD connector</t>
  </si>
  <si>
    <t>Length: 2.0 m</t>
  </si>
  <si>
    <t>9.3</t>
  </si>
  <si>
    <t>MPS® A4 assembly board</t>
  </si>
  <si>
    <t>Dimensions (H x W x D): 279 x 314 x 40 mm</t>
  </si>
  <si>
    <t>Assembly plate</t>
  </si>
  <si>
    <t>2 H-rails, 240 mm long</t>
  </si>
  <si>
    <t>Cable ducts</t>
  </si>
  <si>
    <t>9.4</t>
  </si>
  <si>
    <t>Digital I/O terminal (SysLink)</t>
  </si>
  <si>
    <t>24 V/0 V terminals</t>
  </si>
  <si>
    <t>Inputs: 8</t>
  </si>
  <si>
    <t>Outputs: 8</t>
  </si>
  <si>
    <t>24-pin IEEE socket (SysLink)</t>
  </si>
  <si>
    <t>Status LEDs</t>
  </si>
  <si>
    <t>Dimensions (W x D): 68 x 77 mm</t>
  </si>
  <si>
    <t>Terminal with H-rail mounting</t>
  </si>
  <si>
    <t>9.5</t>
  </si>
  <si>
    <t>Analog I/O terminal</t>
  </si>
  <si>
    <t>Current inputs: 4</t>
  </si>
  <si>
    <t>Current outputs: 2</t>
  </si>
  <si>
    <t>Voltage inputs: 4</t>
  </si>
  <si>
    <t>Voltage outputs: 2</t>
  </si>
  <si>
    <t>15-pin Sub-D socket</t>
  </si>
  <si>
    <t>9.6</t>
  </si>
  <si>
    <t>Conveyor module</t>
  </si>
  <si>
    <t>Maximum workpiece width: 40 mm</t>
  </si>
  <si>
    <t>Length: 350 mm</t>
  </si>
  <si>
    <t>Conveyor height above profile: approx. 117 mm</t>
  </si>
  <si>
    <t>3 digital actuators</t>
  </si>
  <si>
    <t>Conveyor module including:</t>
  </si>
  <si>
    <t>DC motor: 24 V DC/1.5 A with motor controller right/left</t>
  </si>
  <si>
    <t>2 diffuse sensors</t>
  </si>
  <si>
    <t>Light barrier</t>
  </si>
  <si>
    <t>Mounting material for profile plate</t>
  </si>
  <si>
    <t>Feed separator/stopper, electric</t>
  </si>
  <si>
    <t>9.7</t>
  </si>
  <si>
    <t>RFID module</t>
  </si>
  <si>
    <t> 8063388</t>
  </si>
  <si>
    <t>Supported protocols: Modbus, EtherNet/IP, PROFINET</t>
  </si>
  <si>
    <t>H-rail mounting for basic functional module</t>
  </si>
  <si>
    <t>Sensor mounting to belt guide rail</t>
  </si>
  <si>
    <t>Network interface</t>
  </si>
  <si>
    <t>Basic functional module with extension module for 2 RFID write/read heads</t>
  </si>
  <si>
    <t>RFID write/read head including connecting cable (1 piece)</t>
  </si>
  <si>
    <t>Mounting material for basic functional module (Quick-Fix) and for sensor to profile plate and guide rail of MPS® Conveyor</t>
  </si>
  <si>
    <t>10 x RFID tags with tool inserts for order no. 554301</t>
  </si>
  <si>
    <t>Technical datasheet</t>
  </si>
  <si>
    <t>9.8</t>
  </si>
  <si>
    <t>Cảm biến thu phát riêng phát hiện phôi trong bộ cấp phôi</t>
  </si>
  <si>
    <t>+ Khoảng cách chuyển mạch thông thường: 80 mm</t>
  </si>
  <si>
    <t>+ Nguồn cấp; 24 V DC</t>
  </si>
  <si>
    <t>+ Loại ngỏ ra: PNP, NO/NC</t>
  </si>
  <si>
    <t>+ Cáp kết nối: 4-pin</t>
  </si>
  <si>
    <t>9.9</t>
  </si>
  <si>
    <t>Bộ thực hành HMI SIMATIC TP 700</t>
  </si>
  <si>
    <t>Festo/ Simens/ Đức</t>
  </si>
  <si>
    <t>- Màn hình cảm ứng để hiển thị linh hoạt các quy trình và dữ liệu như thiết bị để bàn.</t>
  </si>
  <si>
    <t>+ Đa dạng cổng truyền thông như 1 x Profibus, 2x PROFINET và 2x USB</t>
  </si>
  <si>
    <t>+ Lập trình từ WinCC Comfort V11 (TIA portal)</t>
  </si>
  <si>
    <t>- Màn hình cảm ứng TP700 Comfort của dòng HMI Siemens là màn hình 7'' dành cho các ứng dụng nâng cao</t>
  </si>
  <si>
    <t>- Phạm vi giao hàng</t>
  </si>
  <si>
    <t>+ Màn hình Siemens TP700 Comfort Touch Panel được lắp trên giá đỡ kim loại</t>
  </si>
  <si>
    <t>+ Cáp Ethernet (CAT 6, Chéo, 6 m)</t>
  </si>
  <si>
    <t>+ Engineering, options và runtime software và license cho WinCC Advanced (TIA portal)</t>
  </si>
  <si>
    <t>Quy tắc giấy phép đặc biệt áp dụng cho các trường học và viện giáo dục trong lĩnh vực thương mại</t>
  </si>
  <si>
    <t>Các thiết bị cần thiết kèm theo</t>
  </si>
  <si>
    <t>10.1</t>
  </si>
  <si>
    <t>Máy nén khí</t>
  </si>
  <si>
    <t>Festo/ Italy</t>
  </si>
  <si>
    <t>- Máy nén khí sử dụng trong lớp học</t>
  </si>
  <si>
    <t>- Máy nén có dầu bôi trơn, hoạt động êm (45 dB (A)). Rất phù hợp để sử dụng trong các lớp học. Với bộ giảm áp và tách nước</t>
  </si>
  <si>
    <t>- Áp suất: 800 kPa (8 bar) Pmax</t>
  </si>
  <si>
    <t>- Công suất hút: 50 l / phút</t>
  </si>
  <si>
    <t>- Thể tích bể: 24 l</t>
  </si>
  <si>
    <t>- Cửa thoát khí nén:  ¼ hoặc KD4</t>
  </si>
  <si>
    <t>- Độ ồn: 45 dB (A) / 1 m</t>
  </si>
  <si>
    <t>- Chu kỳ : tối đa. 50%</t>
  </si>
  <si>
    <t>- Bộ điều áp với đồng hồ đo</t>
  </si>
  <si>
    <t>- Nguồn cung cấp: 230 V / 50 Hz</t>
  </si>
  <si>
    <t>- Ổ cắm điện IEC và cáp nguồn IEC tới CEE 7 / VII phù hợp với: DE, FR, NO, SE, FI, PT, ES, AT, NL, BE, GR, TR, IT, DK, IR, ID.</t>
  </si>
  <si>
    <t>- Phụ kiện máy nén khí</t>
  </si>
  <si>
    <t>+ Ổ cắm khớp nối (KD3-CK-4 và KD4-1 / 4-A)</t>
  </si>
  <si>
    <t>+ Phích cắm khớp nối (KS4-CK-4)</t>
  </si>
  <si>
    <t>+ Ống hơi (6 x 1 bạc 2,5 m)</t>
  </si>
  <si>
    <t>10.2</t>
  </si>
  <si>
    <t>Bộ mô phỏng kiểm tra tín hiệu số/ tương tự</t>
  </si>
  <si>
    <t xml:space="preserve">- Hộp mô phỏng tín hiệu số/ tương tự có thể cho phép mô phỏng và hiển thị tín hiệu tương tự ( 0 - 10 V). </t>
  </si>
  <si>
    <t>10.3</t>
  </si>
  <si>
    <t>Bộ phôi thực hành "PA"</t>
  </si>
  <si>
    <t>10.4</t>
  </si>
  <si>
    <t>10.5</t>
  </si>
  <si>
    <t>Trụ đèn tín hiệu</t>
  </si>
  <si>
    <t xml:space="preserve">- Trụ đèn tín hiệu có 3 đèn (màu đỏ, màu vàng và màu xanh lá) dùng để hiển thị các trạng thái hoạt độn của hệ thống, thích hợp sử dụng chung với các trạm MPS. </t>
  </si>
  <si>
    <t xml:space="preserve">- Tiêu chuẩn bảo vệ IP65. </t>
  </si>
  <si>
    <t xml:space="preserve">- Cáp tín hiệu dài 2 mét thuận tiện đấu nối đến thiết bị đấu nối đầu cuối trên trạm MPS.  </t>
  </si>
  <si>
    <t>10.6</t>
  </si>
  <si>
    <t xml:space="preserve"> Bộ cấp phôi</t>
  </si>
  <si>
    <t xml:space="preserve">- Bao gồm xylanh tác động kép với cảm biến từ và cáp kết nối, bộ ngăn cách ụ chứa và ống chứa. </t>
  </si>
  <si>
    <t xml:space="preserve">- Tốc độ mở và rút xylanh có thể được chỉnh qua van tiết lưu một chiều. </t>
  </si>
  <si>
    <t xml:space="preserve">- Bộ chứa phôi cấp phôi tự ụ chứa. </t>
  </si>
  <si>
    <t xml:space="preserve">- Một xylanh tác động kép đầy phôi dưới ra ngoài trọng lực chóng lại chặn cơ khí. </t>
  </si>
  <si>
    <t xml:space="preserve">- Vị trí xylanh được phát hiện bởi cảm biến từ. </t>
  </si>
  <si>
    <t>10.7</t>
  </si>
  <si>
    <t>Thiết bị đấu nối tín hiệu vào/ ra (SysLink)</t>
  </si>
  <si>
    <t>Festo/ Hungary</t>
  </si>
  <si>
    <t xml:space="preserve">- Bộ đấu nối tín hiệu vào/ ra được sử dụng cả trên trạm và dưới mạch PLC, đấu 8 ngỏ vào và 8 ngỏ ra được tích hợp trên 1 kết nối. </t>
  </si>
  <si>
    <t xml:space="preserve">- Các LED được gắn ở ngỏ vào và ngỏ ra báo hiệu trạng thái và cho phép chuẩn đoán lỗi hệ thống. </t>
  </si>
  <si>
    <t xml:space="preserve">- Bộ đấu nối tín hiệu vào/ ra được lắp trên thanh ray DIN. </t>
  </si>
  <si>
    <t>10.8</t>
  </si>
  <si>
    <t>Thiết bị đấu nối tín hiệu tương tự</t>
  </si>
  <si>
    <t xml:space="preserve">- Các tín hiệu tương tự được chuyển đến thiết bị đầu cuối tương tự với cáp 15 pin Sub-D. </t>
  </si>
  <si>
    <t xml:space="preserve">- Để đấu dây và kết nối tín hiệu tương tự. </t>
  </si>
  <si>
    <t>10.9</t>
  </si>
  <si>
    <t>Mô đun khoan</t>
  </si>
  <si>
    <t xml:space="preserve">- Bộ khoan bao gồm máy khoan gắn trên trục tuyến tính được điều khiển bởi động cơ DC. </t>
  </si>
  <si>
    <t xml:space="preserve">- Vị trí cuối hành trình được gắn công tắc nhỏ. </t>
  </si>
  <si>
    <t xml:space="preserve">- Kèm theo x3 bộ rơ le trung gian. </t>
  </si>
  <si>
    <t>+ Chiều cao: 360 mm</t>
  </si>
  <si>
    <t>+ Trục làm việc: 100 mm</t>
  </si>
  <si>
    <t>Thiết bị chuyển đổi tín hiệu</t>
  </si>
  <si>
    <t xml:space="preserve">- Bộ chuyển đổi tín hiệu SVE4 chuyển đổi tín hiệu tương tự (0-10V) của cảm biến. </t>
  </si>
  <si>
    <t xml:space="preserve">- Bộ chuyển đổi có tính năng dạy (teach-in) nên có thể cài đặt trạng thái tín hiệu ngỏ ra số theo mong muốn. </t>
  </si>
  <si>
    <t>+Dãi điện áp làm việc: 10 – 30 V DC</t>
  </si>
  <si>
    <t>+ Dãi tín hiệu 0 – 10 ± 0.3 V DC</t>
  </si>
  <si>
    <t>+ Ngỏ ra, 2 x PNP</t>
  </si>
  <si>
    <t xml:space="preserve">+ Cáp kết nối bao gồm. </t>
  </si>
  <si>
    <t>10.11</t>
  </si>
  <si>
    <t>Cảm biến khuếch tán, tín hiệu tương tự</t>
  </si>
  <si>
    <t xml:space="preserve">- Cảm biến khuếch tán tín hiệu tương tự 0 - 10 V và ngỏ ra tín hiệu số để đo chiều cao. </t>
  </si>
  <si>
    <t xml:space="preserve">- Bao gồm đế lắp và dây cáp. </t>
  </si>
  <si>
    <t>+ Dãi đo 0 - 30 mm</t>
  </si>
  <si>
    <t>+ Dạng ngỏ ra PNP</t>
  </si>
  <si>
    <t>10.12</t>
  </si>
  <si>
    <t>Bộ kết nối IO-Link</t>
  </si>
  <si>
    <t xml:space="preserve">- Bộ kết nối IO-Link là bộ thiết bị kết nối đa năng cho các hệ thống mạng truyền thông. </t>
  </si>
  <si>
    <t xml:space="preserve">- Bộ có thể kết hợp mở rộng các mạng truyền thông công nghiệp phổ biến như: CANopen, DeviceNet, CC-Link, PROFIBUS, EhterCAT, PROFINET, AS-i. </t>
  </si>
  <si>
    <t>+ Cổng kết nối M12 I-Port IO-Link với 24 V/0 V</t>
  </si>
  <si>
    <t>+ 2x cổng 15 pin Sub-D HD (mỗi cổng 4DI/4DO; 2AI/1AO, 24 V/0 V)</t>
  </si>
  <si>
    <t>+ 2 đèn LED</t>
  </si>
  <si>
    <t>10.13</t>
  </si>
  <si>
    <t>Cáp 15-pin D-sub hai đầu cắm</t>
  </si>
  <si>
    <t>- Dây điện: 16x0.25 mm2</t>
  </si>
  <si>
    <t>- Đầu cắm 15-pin Sub-D HD</t>
  </si>
  <si>
    <t>- Dài 2 mét</t>
  </si>
  <si>
    <t>10.14</t>
  </si>
  <si>
    <t xml:space="preserve">Cáp 15-pin D-sub một đầu cắm - một đầu mở </t>
  </si>
  <si>
    <r>
      <t xml:space="preserve">Trạm MPS tay gắp dẫn động trục điện </t>
    </r>
    <r>
      <rPr>
        <b/>
        <sz val="12"/>
        <color rgb="FFFF0000"/>
        <rFont val="Times New Roman"/>
        <family val="1"/>
      </rPr>
      <t xml:space="preserve"> =&gt; thiết bị thi tay nghề Cơ Điện Tử</t>
    </r>
  </si>
  <si>
    <r>
      <t xml:space="preserve">Trạm MPS phân loại sản phẩm </t>
    </r>
    <r>
      <rPr>
        <b/>
        <sz val="12"/>
        <color rgb="FFFF0000"/>
        <rFont val="Times New Roman"/>
        <family val="1"/>
      </rPr>
      <t>=&gt; thiết bị thi tay nghề Cơ Điện Tử</t>
    </r>
  </si>
  <si>
    <r>
      <t xml:space="preserve">Trạm MPS cấp phôi/ Băng tải </t>
    </r>
    <r>
      <rPr>
        <b/>
        <sz val="12"/>
        <color rgb="FFFF0000"/>
        <rFont val="Times New Roman"/>
        <family val="1"/>
      </rPr>
      <t>=&gt; thiết bị thi Tay nghề Cơ Điện Tử</t>
    </r>
  </si>
  <si>
    <r>
      <t xml:space="preserve">Các module cần thiết bổ sung </t>
    </r>
    <r>
      <rPr>
        <b/>
        <sz val="12"/>
        <color rgb="FFFF0000"/>
        <rFont val="Times New Roman"/>
        <family val="1"/>
      </rPr>
      <t>=&gt; thi tay nghề Cơ Điện Tử</t>
    </r>
  </si>
  <si>
    <r>
      <t>Cores: 16 x 0.25 mm</t>
    </r>
    <r>
      <rPr>
        <vertAlign val="superscript"/>
        <sz val="12"/>
        <color rgb="FF000000"/>
        <rFont val="Arial"/>
        <family val="2"/>
      </rPr>
      <t>2</t>
    </r>
  </si>
  <si>
    <r>
      <t>Spring-loaded terminal: 0.2 – 1.5 mm</t>
    </r>
    <r>
      <rPr>
        <vertAlign val="superscript"/>
        <sz val="12"/>
        <color rgb="FF000000"/>
        <rFont val="Arial"/>
        <family val="2"/>
      </rPr>
      <t>2</t>
    </r>
  </si>
  <si>
    <t xml:space="preserve">2,873.84 </t>
  </si>
  <si>
    <t xml:space="preserve">82.11 </t>
  </si>
  <si>
    <t xml:space="preserve">291.95 </t>
  </si>
  <si>
    <t xml:space="preserve">257.28 </t>
  </si>
  <si>
    <t xml:space="preserve">229.91 </t>
  </si>
  <si>
    <t xml:space="preserve">5,473.97 </t>
  </si>
  <si>
    <t xml:space="preserve">5,045.18 </t>
  </si>
  <si>
    <t xml:space="preserve">5,747.67   </t>
  </si>
  <si>
    <t xml:space="preserve">656.88   </t>
  </si>
  <si>
    <t xml:space="preserve">583.89   </t>
  </si>
  <si>
    <t xml:space="preserve">2,058.21   </t>
  </si>
  <si>
    <t xml:space="preserve">459.81   </t>
  </si>
  <si>
    <t xml:space="preserve">10,947.95   </t>
  </si>
  <si>
    <t xml:space="preserve">10,090.36   </t>
  </si>
  <si>
    <t>PHÒNG THỰC HÀNH BIẾN TẦN</t>
  </si>
  <si>
    <t>Bộ thực hành điện tử công suất</t>
  </si>
  <si>
    <t xml:space="preserve">Thiết bị bao gồm: </t>
  </si>
  <si>
    <t>Trạm làm việc</t>
  </si>
  <si>
    <t>+ Máy trạm bao gồm ba hàng được thiết kế để chứa các mô-đun EMS.</t>
  </si>
  <si>
    <t>+ Hai trong số các hàng này có các ngăn có chiều cao đầy đủ trong khi hàng còn lại có các ngăn có chiều cao bằng một nửa</t>
  </si>
  <si>
    <t>+ Mỗi ngăn có chiều cao đầy đủ có thể chứa tối đa ba mô-đun EMS với kích thước đầy đủ hoặc sáu mô-đun EMS nửa kích thước trong khi ngăn nửa chiều cao có thể chứa tối đa ba mô-đun EMS nửa kích thước.</t>
  </si>
  <si>
    <t>Đặc điểm vật lý</t>
  </si>
  <si>
    <t>+ Vị trí dự định trên bàn có thể hỗ trợ trọng lượng của máy trạm và thiết bị được cài đặt</t>
  </si>
  <si>
    <t>+ Kích thước (H x W x D) 890 x 935 x 465 mm (35.0 x 36.8 x 18.3 in)</t>
  </si>
  <si>
    <t>+ Khối lượng : 31,8 kg (70 lb)</t>
  </si>
  <si>
    <t>1.2</t>
  </si>
  <si>
    <t>Động cơ một chiều nam châm vĩnh cửu</t>
  </si>
  <si>
    <t>Đặc điểm danh nghĩa</t>
  </si>
  <si>
    <t>+ Công suất: 220 W</t>
  </si>
  <si>
    <t>+ Điện áp: 48 V</t>
  </si>
  <si>
    <t>+ Dòng điện: 6,7 A</t>
  </si>
  <si>
    <t>+ Tốc độ: 4000 r / phút</t>
  </si>
  <si>
    <t>+ Mô-men xoắn: 0,53 N • m (4,6 lbf • in)</t>
  </si>
  <si>
    <t>+ Chu kỳ : 15 phút BẬT / 60 phút TẮT</t>
  </si>
  <si>
    <t>- Ròng rọc</t>
  </si>
  <si>
    <t>+ Số răng: 12</t>
  </si>
  <si>
    <t>- Tính chất vật lý</t>
  </si>
  <si>
    <t>+ Kích thước (H x W x D) 308 x 291 x 440 mm (2.1 x 11,5 x 17,3 in)</t>
  </si>
  <si>
    <t>+ Khối lượng: 7,6 kg (16,8 lb)</t>
  </si>
  <si>
    <t>1.3</t>
  </si>
  <si>
    <t>Động cơ kích từ lồng sóc 4-cực</t>
  </si>
  <si>
    <t>- Động cơ</t>
  </si>
  <si>
    <t>+ Điện áp Stator: 220/380 V, 3 pha</t>
  </si>
  <si>
    <t>+ Công suất cơ học: 200 W</t>
  </si>
  <si>
    <t>+ Tốc độ danh nghĩa: 1364 r / phút</t>
  </si>
  <si>
    <t>+ Dòng điện danh nghĩa: 0,55 A</t>
  </si>
  <si>
    <t>+ Hệ số công suất: 0,78</t>
  </si>
  <si>
    <t>-  Máy phát Điện</t>
  </si>
  <si>
    <t>+ Công suất đầu ra: 200 W</t>
  </si>
  <si>
    <t>+ Tốc độ danh nghĩa: 1598 r / phút</t>
  </si>
  <si>
    <t>+ Dòng điện danh nghĩa: 0,52 A</t>
  </si>
  <si>
    <t>+ Hệ số công suất: 0,58</t>
  </si>
  <si>
    <t>- Bảo vệ</t>
  </si>
  <si>
    <t>+ Loại: nhiệt điện trở 10 kΩ, loại 2, trong cuộn dây stato</t>
  </si>
  <si>
    <t>Tính chất vật lý</t>
  </si>
  <si>
    <t>+ Kích thước (H x W x D) 308 x 287 x 440 mm (12.1 x 11.3 x 17.3 in)</t>
  </si>
  <si>
    <t>1.4</t>
  </si>
  <si>
    <t>Động cơ đồng bộ/máy phát điện</t>
  </si>
  <si>
    <t>- Yêu cầu điện: 220/380 V</t>
  </si>
  <si>
    <t>- Motor</t>
  </si>
  <si>
    <t>+ Điện áp Stator : 220/380V, 3 pha</t>
  </si>
  <si>
    <t>+ Điện áp Rotor: 0-240V dc</t>
  </si>
  <si>
    <t>+ Công suất đầu ra: 200W</t>
  </si>
  <si>
    <t>+ Tốc độ đồng bộ: 1500 r/min</t>
  </si>
  <si>
    <t>+ Dòng điện đầy tải: 0.3A</t>
  </si>
  <si>
    <t>+ Hệ số công suất: 1</t>
  </si>
  <si>
    <t>+ Generator: 220/380V, three-phase</t>
  </si>
  <si>
    <t xml:space="preserve">- Điện áp Stator </t>
  </si>
  <si>
    <t>+ Công suất đầu ra: 200VA</t>
  </si>
  <si>
    <t>+ Hệ số công suất: 0.8</t>
  </si>
  <si>
    <t>+ Loại: 10 kΩ thermistor, loại 2, trong cuộn, and rotor field bimetal thermal protection</t>
  </si>
  <si>
    <t>+ Kích thước (H x D x W): 308 x 291 x 440 mm (12.1 x 11.5 x 17.3 in)</t>
  </si>
  <si>
    <t>+ Khối lượng: TBE</t>
  </si>
  <si>
    <t>1.5</t>
  </si>
  <si>
    <t>Tải điện trở</t>
  </si>
  <si>
    <t>- Điện trở</t>
  </si>
  <si>
    <t>+ Số lượng: Ba điện trở giống nhau</t>
  </si>
  <si>
    <t>+ Giá trị điện trở (Mỗi nhóm): 1100/2200/4400</t>
  </si>
  <si>
    <t>+ Điện áp danh định: 220 V ac / dc</t>
  </si>
  <si>
    <t>+ Giá trị điện trở: Độ chính xác ± 5%</t>
  </si>
  <si>
    <t>+ Tải ở điện áp danh nghĩa</t>
  </si>
  <si>
    <t>+ Công suất: 11-77 W</t>
  </si>
  <si>
    <t>+ Dòng điện: 0,05-0,35 A</t>
  </si>
  <si>
    <t>+ Bước bảy, tăng dần bằng nhau</t>
  </si>
  <si>
    <t>+ Cường độ dòng điện: 0,05 A</t>
  </si>
  <si>
    <t>+ Kích thước: (H x W x D) 154 x 287 x 410 mm (6.1 x 11.3 x 16.1 in)</t>
  </si>
  <si>
    <t>+ Khối lượng: 4,5 kg (9,9 lb)</t>
  </si>
  <si>
    <t>Màu</t>
  </si>
  <si>
    <t>+ Màu mặt trước: Màu xanh</t>
  </si>
  <si>
    <t>1.6</t>
  </si>
  <si>
    <t>Điện trở</t>
  </si>
  <si>
    <t>+ Độ chính xác giá trị điện trở: ± 5%</t>
  </si>
  <si>
    <t xml:space="preserve">+ Tải ở Điện áp danh định </t>
  </si>
  <si>
    <t xml:space="preserve">+ Dòng điện: 0,05-0,35 A </t>
  </si>
  <si>
    <t>+ Mức tăng dòng điện: 0,05 A</t>
  </si>
  <si>
    <t>+ Kích thước (H x W x D) 154 x 287 x 410 mm (6.1 x 11.3 x 16.1 in)</t>
  </si>
  <si>
    <t>+ Khối lượng : 4,5 kg (9,9 lb)</t>
  </si>
  <si>
    <t>1.7</t>
  </si>
  <si>
    <t>Tải điện cảm</t>
  </si>
  <si>
    <t>- Các cuộn dây</t>
  </si>
  <si>
    <t>+ Chất lượng: ba nhóm giống nhau của 3 tải cảm</t>
  </si>
  <si>
    <t>+ Giá trị điện cảm (mỗi nhóm) : 3.5/7/14 H</t>
  </si>
  <si>
    <t>+ Giá trị phản kháng (mỗi nhóm): 1100/2200/4400Ω</t>
  </si>
  <si>
    <t>+ Điện áp danh định: 220V - 50Hz</t>
  </si>
  <si>
    <t>+ Sai số giá trị điện cảm: ± 5%</t>
  </si>
  <si>
    <t>- Tải tại điện áp danh định (nhóm)</t>
  </si>
  <si>
    <t>+ Công suất phản kháng: 11 -77 var</t>
  </si>
  <si>
    <t>+ Dòng điện: 0.005 - 0.35A</t>
  </si>
  <si>
    <t>+ Các bước: Bảy bước, tăng đều</t>
  </si>
  <si>
    <t>+ Current Increment : 0.05A</t>
  </si>
  <si>
    <t>+ Kích thước (H x D x W): 154 x 287 x 410 mm (6.1 x 11.3 x 16.1 in)</t>
  </si>
  <si>
    <t>+ Khối lượng: 10.1 kg (22.3 lb)</t>
  </si>
  <si>
    <t>1.8</t>
  </si>
  <si>
    <t>Tải điện dung</t>
  </si>
  <si>
    <t>Tụ điện</t>
  </si>
  <si>
    <t>+ Số lượng: Ba tụ điện giống nhau</t>
  </si>
  <si>
    <t>+ Giá trị điện dung (Mỗi thân): 0,72 / 1,45 / 2,89 FF</t>
  </si>
  <si>
    <t>+ Giá trị điện kháng (Mỗi thân): 1100/2200/4400</t>
  </si>
  <si>
    <t>+ Điện áp danh định: 220 V - 50 Hz</t>
  </si>
  <si>
    <t>+ Điện áp tối đa: 440 V</t>
  </si>
  <si>
    <t>+ Độ chính xác giá trị điện dung: ± 5%</t>
  </si>
  <si>
    <t>+ Tải ở Điện áp danh định (Mỗi thân)</t>
  </si>
  <si>
    <t>+ Công suất phản kháng: 11-77 var</t>
  </si>
  <si>
    <t>+ Khối lượng : 5,7 kg (12,6 lb)</t>
  </si>
  <si>
    <t>1.9</t>
  </si>
  <si>
    <t xml:space="preserve">Tải điện cảm/điện dung </t>
  </si>
  <si>
    <t>- Cuộn cảm</t>
  </si>
  <si>
    <t>+ Số lượng: 2 giàn trong 3 cuộn</t>
  </si>
  <si>
    <t>+ Độ tự cảm: (giàn) 3,84 / 1,92 / 0,96 H</t>
  </si>
  <si>
    <t>+ Trở kháng: (giàn) 1200/600/300 Ω</t>
  </si>
  <si>
    <t>- Tụ điện</t>
  </si>
  <si>
    <t>+ Số lượng: 2 giàn trong 3 tụ</t>
  </si>
  <si>
    <t>+ Điện dung (giàn): 2,65 / 5,30 / 10,61 FF</t>
  </si>
  <si>
    <t>+ Trở kháng  (giàn): 1200/600/300  Ω</t>
  </si>
  <si>
    <t>- Điện áp danh định 100 V - 50 Hz</t>
  </si>
  <si>
    <t>- Độ chính xác ± 5%</t>
  </si>
  <si>
    <t>- Tải tại điện áp danh định (giàn)</t>
  </si>
  <si>
    <t>+ Công suất phản kháng 8-58 var</t>
  </si>
  <si>
    <t xml:space="preserve">+ Dòng điện : 0,08-0,58 A </t>
  </si>
  <si>
    <t>+ Số bước:  bảy, tăng dần bằng nhau</t>
  </si>
  <si>
    <t>+ Độ tăng dòng điện: 0.08 A</t>
  </si>
  <si>
    <t>+ Khối lượng:  7,3 kg (16,1 lb)</t>
  </si>
  <si>
    <t>1.10</t>
  </si>
  <si>
    <t>Giàn biến áp 3 pha</t>
  </si>
  <si>
    <t>+ Đánh Giá: (Mỗi máy biến áp)</t>
  </si>
  <si>
    <t>+ Điện áp sơ cấp: 380 V</t>
  </si>
  <si>
    <t>+ Điện áp thứ cấp: 380/220 V</t>
  </si>
  <si>
    <t>+ Công suất: 250 VA</t>
  </si>
  <si>
    <t>+ Dòng tải đầy đủ: 0,66 A</t>
  </si>
  <si>
    <t>+ Khối lượng : 13,9 kg (30,6 lb)</t>
  </si>
  <si>
    <t>1.11</t>
  </si>
  <si>
    <t>Biến áp</t>
  </si>
  <si>
    <t>- Công suất danh định: 240VA</t>
  </si>
  <si>
    <t>- Chỉ số cuộn sơ cấp (2 vòng): 24VAC - 5A cho mỗi cuộn</t>
  </si>
  <si>
    <t>- Chỉ số cuộn thứ cấp (2 vòng): '120 VAC - 1 A cho mỗi cuộn</t>
  </si>
  <si>
    <t>- Bảo vệ: 10 kΩ thermistor, type 2</t>
  </si>
  <si>
    <t>+ Khối lượng: 13.9 kg (30.6 lb)</t>
  </si>
  <si>
    <t>1.12</t>
  </si>
  <si>
    <t>- Mô-đun hòa đồng bộ/Công tắc 3 pha</t>
  </si>
  <si>
    <t>Công tắc tơ</t>
  </si>
  <si>
    <t>+ Công suất đầu vào: 220 V - 50 mA - 50 Hz</t>
  </si>
  <si>
    <t>+ Tiếp điểm: 600 V - 1,5 A ac</t>
  </si>
  <si>
    <t>+ Bóng đèn: (3)</t>
  </si>
  <si>
    <t>+ Rating: 28 V - 2,3 W - T 3 1/4</t>
  </si>
  <si>
    <t>+ Đầu vào điều khiển từ xa</t>
  </si>
  <si>
    <t>+ Điện áp: 0 / 3.5-5 V dc</t>
  </si>
  <si>
    <t>+ Kích thước (H x W x D) 154 x 287 x 440 mm (6.1 x 11.3 x 17.3 in)</t>
  </si>
  <si>
    <t>+ Khối lượng : 3,6 kg (7,9 lb)</t>
  </si>
  <si>
    <t>+ Khối lượng vận chuyển: 5,2 kg (11,4 lb)</t>
  </si>
  <si>
    <t>1.13</t>
  </si>
  <si>
    <t>Bộ pin chì-axit</t>
  </si>
  <si>
    <t>Bộ pin</t>
  </si>
  <si>
    <t>+ Loại: 4 ắc quy axit chì điều tiết</t>
  </si>
  <si>
    <t>+ Điện áp: 48 V (12 V cho mỗi pin)</t>
  </si>
  <si>
    <t>+ Công suất: 9 Ah</t>
  </si>
  <si>
    <t>+ Dòng sạc tối đa: 2,7 A</t>
  </si>
  <si>
    <t>+ Dòng xả tối đa: 7 A</t>
  </si>
  <si>
    <t>+ Đầu vào sạc song song: tối đa 58 V</t>
  </si>
  <si>
    <t>+ Bảo vệ quá dòng</t>
  </si>
  <si>
    <t>+ Cầu chì pin: 10 A</t>
  </si>
  <si>
    <t>+ Điện trở giới hạn (3): 1 kΩ</t>
  </si>
  <si>
    <t>1.14</t>
  </si>
  <si>
    <t>Nguồn điện</t>
  </si>
  <si>
    <t>Yêu cầu về năng lượng</t>
  </si>
  <si>
    <t>+ Dòng tối đa: 5 A</t>
  </si>
  <si>
    <t>+ Cài đặt mạng điện AC: 3 pha (220/380 V - 50 Hz), cấu hình sao (wye) bao gồm dây trung tính và nối đất, được bảo vệ bởi 20 A</t>
  </si>
  <si>
    <t>+ Cầu dao</t>
  </si>
  <si>
    <t>+ Nguồn AC: đầu nối mạng Nema L22-20</t>
  </si>
  <si>
    <t>- Đầu ra</t>
  </si>
  <si>
    <t>+ Điều chỉnh: AC 3 pha 220/380 V - 2.5 A</t>
  </si>
  <si>
    <t>+ Điều chỉnh: DC 220 V - 2 A</t>
  </si>
  <si>
    <t>+ Dây nguồn đi kèm 3 m (10 ft)</t>
  </si>
  <si>
    <t>+ Kích thước (H x W x D) 212 x 287 x 496 mm (8.3 x 11.3 x 19.5 in)</t>
  </si>
  <si>
    <t>+ Khối lượng : 5,7 kg (12,5 lb)</t>
  </si>
  <si>
    <t>1.15</t>
  </si>
  <si>
    <t>Đai dẫn động</t>
  </si>
  <si>
    <t>+ Bước: 9.5 mm (0.375 in)</t>
  </si>
  <si>
    <t>+ Độ dài bước: 819 mm (32.25 in)</t>
  </si>
  <si>
    <t>+ Số răng: 86</t>
  </si>
  <si>
    <t>+ Kích Thước: (đọ dày) 12.7 mm (0.5 in)</t>
  </si>
  <si>
    <t>+ Khối lượng: 0.1 kg (0.2 lb)</t>
  </si>
  <si>
    <t>1.16</t>
  </si>
  <si>
    <t>Bộ dây kết nối thí nghiệm</t>
  </si>
  <si>
    <t>+ 4 mm dây cắm an toàn</t>
  </si>
  <si>
    <t>+ Mặt cắt ngang: 1 mm² (1974 cmil)</t>
  </si>
  <si>
    <t>+ Dòng điện định mức: 19 A</t>
  </si>
  <si>
    <t>+ Điện áp định mức: 600 V, CAT II</t>
  </si>
  <si>
    <t>+ Số lượng : 4 mm dây cắm ăn toàn</t>
  </si>
  <si>
    <t>+ Vàng, 30 cm (12 in) 20</t>
  </si>
  <si>
    <t>+ Đỏ, 60 cm (24 in) 10</t>
  </si>
  <si>
    <t>+ Màu xanh, 90 cm (36 in) 4</t>
  </si>
  <si>
    <t>+ Đặc điểm dây cắm an toàn 2 mm</t>
  </si>
  <si>
    <t>+ Mặt cắt ngang: 0,5 mm² (987 cmils)</t>
  </si>
  <si>
    <t>+ Dòng điện định mức: 10 A</t>
  </si>
  <si>
    <t>+ Điện áp định mức: 30 V ac / 60 V dc</t>
  </si>
  <si>
    <t xml:space="preserve">+ Số lượng: dây cắm an toàn 2 mm </t>
  </si>
  <si>
    <t>+ Đỏ, 60 cm (24 in) 4</t>
  </si>
  <si>
    <t>1.17</t>
  </si>
  <si>
    <t>Động lực kế Four-Quadrant/Nguồn cấp</t>
  </si>
  <si>
    <t>+ Hướng quay: CW / CCW</t>
  </si>
  <si>
    <t>+ Tốc độ: 0 đến 2500 r / phút</t>
  </si>
  <si>
    <t>+ Công suất danh nghĩa: 350 W</t>
  </si>
  <si>
    <t>Chế độ cung cấp điện</t>
  </si>
  <si>
    <t>+ Điện áp một chiều: 0 đến ± 150 V</t>
  </si>
  <si>
    <t>+ Điện áp xoay chiều (RMS): 0 đến 105 V (không tải)</t>
  </si>
  <si>
    <t>+ Dòng điện một chiều: 0 đến ± 5 A</t>
  </si>
  <si>
    <t>+ Dòng điện xoay chiều (RMS): 0 đến 3,5 A</t>
  </si>
  <si>
    <t>+ Công suất đầu ra tối đa: 500 W</t>
  </si>
  <si>
    <t>+ Tần số AC: 10 đến 120 Hz</t>
  </si>
  <si>
    <t>Chức năng điều khiển</t>
  </si>
  <si>
    <t>+ Bộ chức năng tiêu chuẩn được kích hoạt (Điều khiển thủ công), Model 8968-1</t>
  </si>
  <si>
    <t>+ Chức năng tiêu chuẩn (Điều khiển dựa trên máy tính), Model 8968-2</t>
  </si>
  <si>
    <t>+ Bộ sạc pin chì-axit, Model 8968-4</t>
  </si>
  <si>
    <t>+ Màn hình tinh thể lỏng (LCD) 76 mm (3 in), đơn sắc, chiếu sáng nền, 240 x 160 chấm</t>
  </si>
  <si>
    <t>Kiểm soát đầu vào</t>
  </si>
  <si>
    <t>+ Nhập lệnh: 0 đến ± 10 V</t>
  </si>
  <si>
    <t>+ Đầu vào nhiệt điện trở: 10 kΩ, loại 1</t>
  </si>
  <si>
    <t>Kiểm soát đầu ra</t>
  </si>
  <si>
    <t>+ Bộ mã hóa cầu trục bộ mã hóa trục (A-B) - 360 xung / vòng - Tương thích với TTL</t>
  </si>
  <si>
    <t>+ Độ nhạy đầu ra mô-men xoắn: 0,3 N • m / V (2.655 lbf • in / V)</t>
  </si>
  <si>
    <t>+ Độ nhạy đầu ra tốc độ: 500 r / phút / V</t>
  </si>
  <si>
    <t>+ Cổng giao tiếp USB 2.0</t>
  </si>
  <si>
    <t>+ Yêu cầu về nguồn 220 V - 3 A - 50 Hz, phải bao gồm dây trực tiếp, trung tính và nối đất</t>
  </si>
  <si>
    <t>+ Yêu cầu về máy tính cá nhân hiện có sẵn với cổng USB 2.0, chạy theo một trong các hoạt động sau</t>
  </si>
  <si>
    <t>+ hệ thống: Windows® 7 hoặc Windows® 8.</t>
  </si>
  <si>
    <t>+ Kích thước (H x W x D) 308 x 287 x 490 mm (12.1 x 11.3 x 19.3 in)</t>
  </si>
  <si>
    <t>+ Trọng lượng tịnh: 19,5 kg (43,0 lb)</t>
  </si>
  <si>
    <t>1.18</t>
  </si>
  <si>
    <t>Giao tiếp điều khiển và thu thập dữ liệu</t>
  </si>
  <si>
    <t>Đầu vào điện áp cách điện (4)</t>
  </si>
  <si>
    <t>+ Phạm vi: (Tỷ lệ thấp / Cao) -80 đến +80 V / -800 đến + 800 V (người dùng có thể lựa chọn thông qua phần mềm)</t>
  </si>
  <si>
    <t>+ Trở kháng: (Tỷ lệ thấp / Cao) 326,6 kΩ / 3,25 MΩ</t>
  </si>
  <si>
    <t>+ Băng thông: DC đến 65 kHz (-3 dB)</t>
  </si>
  <si>
    <t>+ Độ chính xác: 1% (dc đến 10 kHz)</t>
  </si>
  <si>
    <t>+ Cách điện 800 V</t>
  </si>
  <si>
    <t>+ Loại đo lường: CAT II (283 V ac / 400 V dc so với mặt đất)</t>
  </si>
  <si>
    <t>Đầu vào hiện tại cách điện (4)</t>
  </si>
  <si>
    <t>+ Phạm vi: (tỷ lệ thấp / Cao) -4 đến +4 A / -40 đến + 40 A (25 A rms)</t>
  </si>
  <si>
    <t>+ Trở kháng: (tỷ lệ thấp / Cao) 5 mΩ / 50 mΩ</t>
  </si>
  <si>
    <t>+ Cách điện: 800 V</t>
  </si>
  <si>
    <t>Đầu vào tương tự (8)</t>
  </si>
  <si>
    <t>+ Phạm vi điện áp: -10 đến +10 V</t>
  </si>
  <si>
    <t>+ Trở kháng:&gt; 10 MΩ</t>
  </si>
  <si>
    <t>+ Băng thông: DC đến 125 kHz</t>
  </si>
  <si>
    <t>+ Các thông số đo: được người dùng lựa chọn thông qua phần mềm</t>
  </si>
  <si>
    <t>+ Tỷ lệ tham số trên điện áp: được xác định bởi người dùng thông qua phần mềm</t>
  </si>
  <si>
    <t>- Bộ chuyển đổi A/D cho đầu vào cách điện và tương tự (16)</t>
  </si>
  <si>
    <t>+ Kiểu:  xấp xỉ liên tiếp</t>
  </si>
  <si>
    <t>+ Độ phân giải: 12 bits</t>
  </si>
  <si>
    <t>+ Tích phân phi tuyến : ≤ ±1.5 LSB</t>
  </si>
  <si>
    <t>+ Vi phân phi tuyến: ≤ ±1 LSB</t>
  </si>
  <si>
    <t>+ Tốc độ lấy mẫu tối đa : 600 kmẫu/s (1 kênh)</t>
  </si>
  <si>
    <t>+ Kích thước của Buffer FIFO: 16 kmẫu</t>
  </si>
  <si>
    <t>- 'Ngõ ra tương tự (2)</t>
  </si>
  <si>
    <t>+ Khoảng điện áp (2): -10 to +10 V</t>
  </si>
  <si>
    <t>+ Trở kháng hoạt động: &gt; 600 Ω</t>
  </si>
  <si>
    <t>- Bộ chuyển đổi D/A cho đầu ra tương tự(2)</t>
  </si>
  <si>
    <t xml:space="preserve">+ Loại: điện trở </t>
  </si>
  <si>
    <t>+ Tích phân phi tuyến: ≤ ±8 LSB</t>
  </si>
  <si>
    <t>+ Vi phân phi tuyến: -0.5 to +0.7 LSB</t>
  </si>
  <si>
    <t>- Ngõ vào kỹ thuật số (3)</t>
  </si>
  <si>
    <t>+ Loại: Encoder (2), đồng bộ (1)</t>
  </si>
  <si>
    <t>+ Mức tín hiệu: 0-5 V (tương thích với tiêu chuẩn TTL)</t>
  </si>
  <si>
    <t>+ Tần số ngõ vào tối đa: 50 kHz</t>
  </si>
  <si>
    <t>+ Trở kháng: 5 kΩ</t>
  </si>
  <si>
    <t>- Ngõ ra kỹ thuật số (9)</t>
  </si>
  <si>
    <t>+ Các loại: Điều khiển (6 trên đầu nối DB9 và 2 giắc chuối 2 mm), đồng bộ hóa (1 trên đầu nối DB9)</t>
  </si>
  <si>
    <t>+ Tần số ngõ vào tối đa: 20 kHz (giới hạn trên phần mềm)</t>
  </si>
  <si>
    <t>+Trở kháng: 200 Ω</t>
  </si>
  <si>
    <t>- Chức năng điều khiển</t>
  </si>
  <si>
    <t>Bộ kích hoạt:</t>
  </si>
  <si>
    <t>Chức năng công cụ đo dựa trên máy tính, mã hàng 9069-1</t>
  </si>
  <si>
    <t>Bộ chức năng đồng bộ kế, mã hàng 9069-C</t>
  </si>
  <si>
    <t>+ Giao diện I/O của máy tính: USB 2.0 tốc độ đầy đủ  thông qua ổ cắm loại B</t>
  </si>
  <si>
    <t>+ Yêu cầu nguồn điện: 24 V - 0.4 A - 50/60 Hz</t>
  </si>
  <si>
    <t>- Phụ kiện</t>
  </si>
  <si>
    <t>Phụ kiện bao gồm:</t>
  </si>
  <si>
    <t>+ Cáp kết nối USB 2 m (1)</t>
  </si>
  <si>
    <t>+ Cáp nguồn 24 V (1)</t>
  </si>
  <si>
    <t>+ Thử nghiệm cắm chuối 2 mm (3)</t>
  </si>
  <si>
    <t>+ Cáp điều khiển kết nối DB9 (1)</t>
  </si>
  <si>
    <t>Kích thước (H x W x D): 154 x 287 x 410 mm (6.1 x 11.3 x 16.1 in)</t>
  </si>
  <si>
    <t>Khối lượng: 3.9 kg (8.6 lb)</t>
  </si>
  <si>
    <t>1.19</t>
  </si>
  <si>
    <t>Chức năng đồng bộ</t>
  </si>
  <si>
    <t>1.20</t>
  </si>
  <si>
    <t>Nguồn điện 24 V AC</t>
  </si>
  <si>
    <t>+ Nguồn AC: Cài đặt mạng 220 V - 50/60 Hz, phải bao gồm dây trực tiếp, trung tính và nối đất</t>
  </si>
  <si>
    <t>Ngõ ra</t>
  </si>
  <si>
    <t>+ Điều chỉnh: AC một pha 24 V - 2,5 A</t>
  </si>
  <si>
    <t>1.21</t>
  </si>
  <si>
    <t>Đồng hồ đo VOM</t>
  </si>
  <si>
    <t>- Điện áp</t>
  </si>
  <si>
    <t>+ Phạm vi đo: 0-600 V ac/dc</t>
  </si>
  <si>
    <t>- Dòng điện</t>
  </si>
  <si>
    <t>+ Phạm vi đo: 0-10 A ac/dc</t>
  </si>
  <si>
    <t>1.22</t>
  </si>
  <si>
    <t>Bộ tài liệu kèm theo</t>
  </si>
  <si>
    <t>Bộ thực hành biến tần</t>
  </si>
  <si>
    <t>Nội dung bài thí nghiệm thực hành từ bộ thiết bị:</t>
  </si>
  <si>
    <t>- Đặt tham số đơn giản thông qua STARTER và bảng điều khiển BOP-2 hoặc IOP-2</t>
  </si>
  <si>
    <t>- Đường cong đặc tính điện áp/tần số đầu vào/đầu ra có thể lập trình được cho mô-men xoắn vuông, không đổi</t>
  </si>
  <si>
    <t>- Chức năng phanh điều chỉnh véc tơ không có bộ mã hóa (điện trở, DC, giữ động cơ, phanh hỗn hợp)</t>
  </si>
  <si>
    <t>- Tích hợp chức năng bảo vệ/chống quá tải</t>
  </si>
  <si>
    <t>- Kết nối với bộ thực hành PLC</t>
  </si>
  <si>
    <t>- Thực hành mạng truyền thông công nghiệp PROFINET (PLC - Biến tần)</t>
  </si>
  <si>
    <t>1. Bộ cấp nguồn điện</t>
  </si>
  <si>
    <t xml:space="preserve">- Bộ cấp nguồn điện đảm bảo vận hành an toàn các bộ điều khiển servo một pha hoặc bộ biến tần tại các bàn thực hành  không có cơ sở hạ tầng tương ứng. </t>
  </si>
  <si>
    <t>- Thiết bị được kết nối với nguồn điện chính thông qua cáp thiết bị không sinh nhiệt và cho phép cung cấp một trạm an toàn về điện ngay cả ở những nơi không có cầu chì bảo vệ riêng biệt hoặc có sẵn thiết bị bảo vệ RCD loại B.</t>
  </si>
  <si>
    <t>- Thiết bị cung cấp các chức năng sau:</t>
  </si>
  <si>
    <t>+ Bảo vệ chống ngắn mạch</t>
  </si>
  <si>
    <t>+ Bảo vệ RCD, loại B</t>
  </si>
  <si>
    <t>+ At to mát B10</t>
  </si>
  <si>
    <t>+ Dừng khẩn cấp cho bàn thực hành</t>
  </si>
  <si>
    <t>+ An toàn khi khởi động lại sau khi phục hồi điện áp</t>
  </si>
  <si>
    <t>+ Bật và tắt nguồn cung cấp điện cho bàn thực hành</t>
  </si>
  <si>
    <t>- Nó cũng cung cấp điện áp 24 V DC cần thiết cho vận hành.</t>
  </si>
  <si>
    <t>- Vị trí của tất cả các kết nối được tiêu chuẩn hóa và được bố trí bằng các ổ cắm an toàn.</t>
  </si>
  <si>
    <t>+ Điện áp đầu vào: 1 AC/230 V (50 Hz)</t>
  </si>
  <si>
    <t>+ Điện áp đầu ra: 1 AC 230 V với RCD type B protection 30 mA, Dòng ra tối đa 10 A</t>
  </si>
  <si>
    <t>+ DC 24 V, 2 A</t>
  </si>
  <si>
    <t>+ Tất cả đầu ra được bảo vệ ngắn mạch và quá tải</t>
  </si>
  <si>
    <t>- Dây cáp nối nhanh an toàn 4mm, 106 sợi, màu đỏ, màu xanh dương, và màu đen</t>
  </si>
  <si>
    <t>+ 10x dây màu đỏ 50mm</t>
  </si>
  <si>
    <t>+ 10x dây màu xanh dương 50mm</t>
  </si>
  <si>
    <t>+ 8x dây màu đen 50mm</t>
  </si>
  <si>
    <t>+ 8x dây màu đỏ 300mm</t>
  </si>
  <si>
    <t>+ 8x dây màu xanh dương 300mm</t>
  </si>
  <si>
    <t>+ 18x dây màu đen 300mm</t>
  </si>
  <si>
    <t>+ 8x dây màu đỏ 500mm</t>
  </si>
  <si>
    <t>+ 8x dây màu xanh dương 50mm</t>
  </si>
  <si>
    <t>+ 18x dây màu đen 500mm</t>
  </si>
  <si>
    <t>+ 2x dây màu đỏ 1000mm</t>
  </si>
  <si>
    <t>+ 3x dây màu xanh dương 1000mm</t>
  </si>
  <si>
    <t>+ 2x dây màu đen 1000mm</t>
  </si>
  <si>
    <t>+ 1x dây màu đỏ 1500mm</t>
  </si>
  <si>
    <t>+ 1x dây màu xanh dương 1500mm</t>
  </si>
  <si>
    <t>+ 1x dây màu đen 1500mm</t>
  </si>
  <si>
    <t>+ Thông số kỹ thuật:</t>
  </si>
  <si>
    <t>+ Lỗ cắm có bảo vệ</t>
  </si>
  <si>
    <t>+ Tiết diện dây dẫn: 1 mm2</t>
  </si>
  <si>
    <t>+ Điện áp: 1000 V CAT II</t>
  </si>
  <si>
    <t>+ Dòng điện định mức: 16A</t>
  </si>
  <si>
    <t>2. Bộ thực hành biến tần</t>
  </si>
  <si>
    <t>- Bộ thực hành biến tần với công nghệ chuyển đổi tần số, sẵn sàng hoạt động và với thiết kế tuân thủ EMC.</t>
  </si>
  <si>
    <t>- Bộ biến tần 3 pha Sinamic G120 của Siemens.</t>
  </si>
  <si>
    <t>-Phạm vi chức năng rộng lớn và khả năng tham số phức tạp, nó đặc biệt thích hợp như một thiết bị tiên tiến để kiểm tra các tác vụ toàn diện và cho phép tích hợp liền mạch vào các hệ thống điều khiển bậc cao.</t>
  </si>
  <si>
    <t>- Đặc tính của thiết bị:</t>
  </si>
  <si>
    <t>+ Bộ thiết bị tuân thủ EMC để sử dụng trong phòng thí nghiệm mà không cần hướng dẫn cài đặt.</t>
  </si>
  <si>
    <t>+ Thiết bị được trang bị bộ lọc EMC với dòng rò thấp.</t>
  </si>
  <si>
    <t>+ Tất cả các cổng có liên quan đều có thể sử dụng được ở mặt trước của thiết bị và được lắp đặt trong ổ cắm an toàn 4 mm hoặc đầu nối hệ thống.</t>
  </si>
  <si>
    <t>+ Động cơ được kết nối thông qua cáp được lắp ráp hoàn chỉnh được bán riêng cho phép hoạt động tuân thủ EMC cho hoạt động của toàn bộ hệ thống.</t>
  </si>
  <si>
    <t>+ Bốn công tắc để mô phỏng tín hiệu đầu vào kỹ thuật số, ba đầu ra kỹ thuật số định tuyến, một đầu ra rơle, chiết áp để mô phỏng tín hiệu đầu vào tương tự với cung cấp điện áp trong 0 - 10 V, có một đầu vào tương tự và hai đầu ra tương tự.</t>
  </si>
  <si>
    <t>+ Công tắc xoay cho 3 điện áp cung cấp AC.</t>
  </si>
  <si>
    <t>+ Thiết kế bảng điều khiển phía trước nhiều màu sắc, có phân chia thành các khối chức năng, vỏ kim loại có chân cao su để sử dụng trên bàn, có rãnh khi tháo rời để sử dụng trong khung A4.</t>
  </si>
  <si>
    <t>+ Các thiết bị cũng cho phép giảng dạy thực tế về thiết kế tủ công tắc tuân thủ EMC theo hướng dẫn lắp đặt của nhà cung cấp.</t>
  </si>
  <si>
    <t>- Đặc tính thiết bị chuyển đổi tần số:</t>
  </si>
  <si>
    <t>+ Thiết kế mô đun</t>
  </si>
  <si>
    <t>+ Tham số hóa đơn giản với công cụ STARTER và bảng điều khiển BOP-2 hoặc IOP có thể tháo rời</t>
  </si>
  <si>
    <t>+ Sao lưu dữ liệu bằng thẻ BOP-2, IOP hoặc MMC</t>
  </si>
  <si>
    <t>+ Chức năng an toàn không mã hóa tích hợp (STO)</t>
  </si>
  <si>
    <t>+ Đầu vào / đầu ra linh hoạt, có thể lập trình</t>
  </si>
  <si>
    <t>+ Điện áp / tần số cho mô-men xoắn không đổi, với các điểm hỗ trợ có thể lập trình để tối ưu hóa thủ công</t>
  </si>
  <si>
    <t>+ Kiểm soát dòng điện</t>
  </si>
  <si>
    <t>+ Sự điều chỉnh Encoderless vector</t>
  </si>
  <si>
    <t>+ Chức năng tăng cường bổ sung để tăng mô-men xoắn khởi động</t>
  </si>
  <si>
    <t>+ Chức năng phanh (phanh động, phanh DC, phanh giữ động cơ, phanh hỗn hợp)</t>
  </si>
  <si>
    <t>+ Chức năng bảo vệ / quá tải tích hợp</t>
  </si>
  <si>
    <t>+ Bộ điều khiển có tích hợp mạng PROFIBUS</t>
  </si>
  <si>
    <t>+ 6 đầu vào kỹ thuật số, bao gồm 2 đầu vào có thể được tham số hóa là đầu vào không an toàn</t>
  </si>
  <si>
    <t>+ 3 ngõ ra số</t>
  </si>
  <si>
    <t>+ 1 ngõ đầu vào tương tự</t>
  </si>
  <si>
    <t>+ 2 ngõ đầu ra tương tự</t>
  </si>
  <si>
    <t>+ Kết nối bằng cáp USB (Sử dụng cáp USB mini)</t>
  </si>
  <si>
    <t>+ Kết nối cho cảm biến nhiệt độ động cơ</t>
  </si>
  <si>
    <t>+ Kết nối cho điện trở hãm bên ngoài</t>
  </si>
  <si>
    <t>+ Kích thước: 297x266x340 mm</t>
  </si>
  <si>
    <t>+ Điện áp đầu vào: 1x 200-240 V AC</t>
  </si>
  <si>
    <t>+ Điện áp đầu ra: 3x 230 V AC, 0.75 kW</t>
  </si>
  <si>
    <t>3. Động cơ không đồng bộ ba pha 230/400 V</t>
  </si>
  <si>
    <t>+ Công suất định mức: 0.25 kW</t>
  </si>
  <si>
    <t>+ Tốc độ: 1,350 Vòng/Phút</t>
  </si>
  <si>
    <t>+ Cos φ: 0,79</t>
  </si>
  <si>
    <t>+ Điện áp mắc theo hình sao: 400 V/0.76 A</t>
  </si>
  <si>
    <t>+ Điện áp mắc theo hình tam giác: 230V/1.32 A</t>
  </si>
  <si>
    <t>- Công tắc bảo vệ động cơ (x3)</t>
  </si>
  <si>
    <t>+ Thiết bị chuyển mạch công nghiệp, chất lượng cao của Siemens kết nối dây an toàn 4 mm để bảo vệ chuyên nghiệp cho máy điện xoay.</t>
  </si>
  <si>
    <t>+ Lắp trên thanh ray 35mm</t>
  </si>
  <si>
    <t>+ Có 1 tiếp điểm thường hở và 1 tiếp điểm thường đóng</t>
  </si>
  <si>
    <t>+ Loại: 2,2 - 3.2 A</t>
  </si>
  <si>
    <t>7.1</t>
  </si>
  <si>
    <t>PHÒNG THỰC HÀNH ĐIỆN CÔNG NGHIỆP</t>
  </si>
  <si>
    <t xml:space="preserve">Tủ thực hành Điện công nghiệp </t>
  </si>
  <si>
    <t xml:space="preserve">Áptômát 1 pha – 10A, (MCB), điện áp 320V – 240V, dòng điện cắt ngắn mạch 15KA </t>
  </si>
  <si>
    <t>A9F84210</t>
  </si>
  <si>
    <t>Áptômát 3 pha – 25A, (MCB), điện áp 380V – 415V, dòng điện cắt ngắn mạch 15KA</t>
  </si>
  <si>
    <t>A9F84325</t>
  </si>
  <si>
    <t>Biến tần 3 pha, điện áp 380V, 1.1KW</t>
  </si>
  <si>
    <t xml:space="preserve">ACS550-01-03A3-4; </t>
  </si>
  <si>
    <t>Bộ khởi động mềm 1.5KW, 3 pha, điện áp 380V - 415V</t>
  </si>
  <si>
    <t>ATS01N206QN - Schneider</t>
  </si>
  <si>
    <t>Cầu chì ống 10A (Vỏ + cầu chì)</t>
  </si>
  <si>
    <t>Cầu chì ống 5A (Vỏ + cầu chì)</t>
  </si>
  <si>
    <t>Chân tủ điều khiển</t>
  </si>
  <si>
    <t>Chữ A,B,C, L,N,P,R,S,T,U,V,W</t>
  </si>
  <si>
    <t>Chuyển mạch  đo ampe</t>
  </si>
  <si>
    <t>Model 80</t>
  </si>
  <si>
    <t>Chuyển mạch đo vôn</t>
  </si>
  <si>
    <r>
      <t xml:space="preserve">Công tắc gạt 3 vị trí, 2 tiếp điểm </t>
    </r>
    <r>
      <rPr>
        <sz val="12"/>
        <color rgb="FF000000"/>
        <rFont val="Symbol"/>
        <family val="1"/>
        <charset val="2"/>
      </rPr>
      <t>Æ</t>
    </r>
    <r>
      <rPr>
        <sz val="12"/>
        <color rgb="FF000000"/>
        <rFont val="Times New Roman"/>
        <family val="1"/>
      </rPr>
      <t xml:space="preserve">25 – 3A </t>
    </r>
  </si>
  <si>
    <t>Công tắc hành trình 10 A</t>
  </si>
  <si>
    <t>Công tắc tơ 32A, 220V, 3 tiếp điểm động, lực 4 tiếp điểm điều khiển</t>
  </si>
  <si>
    <t>Đầu cosse SV 2-4</t>
  </si>
  <si>
    <t>Đầu cosse SV 2-5</t>
  </si>
  <si>
    <r>
      <t>Dây cáp 3 pha (4 x 2.5mm</t>
    </r>
    <r>
      <rPr>
        <vertAlign val="superscript"/>
        <sz val="12"/>
        <color rgb="FF000000"/>
        <rFont val="Times New Roman"/>
        <family val="1"/>
      </rPr>
      <t>2</t>
    </r>
    <r>
      <rPr>
        <sz val="12"/>
        <color rgb="FF000000"/>
        <rFont val="Times New Roman"/>
        <family val="1"/>
      </rPr>
      <t>)</t>
    </r>
  </si>
  <si>
    <t>Cadivi</t>
  </si>
  <si>
    <r>
      <t>Dây đơn mềm 1,0 mm</t>
    </r>
    <r>
      <rPr>
        <vertAlign val="superscript"/>
        <sz val="12"/>
        <color rgb="FF000000"/>
        <rFont val="Times New Roman"/>
        <family val="1"/>
      </rPr>
      <t>2</t>
    </r>
    <r>
      <rPr>
        <sz val="12"/>
        <color rgb="FF000000"/>
        <rFont val="Times New Roman"/>
        <family val="1"/>
      </rPr>
      <t xml:space="preserve"> VCm </t>
    </r>
    <r>
      <rPr>
        <sz val="12"/>
        <color rgb="FF333333"/>
        <rFont val="Arial"/>
        <family val="2"/>
      </rPr>
      <t xml:space="preserve">1x30/0,20; </t>
    </r>
    <r>
      <rPr>
        <sz val="12"/>
        <color rgb="FF000000"/>
        <rFont val="Times New Roman"/>
        <family val="1"/>
      </rPr>
      <t xml:space="preserve"> 450V/750V </t>
    </r>
  </si>
  <si>
    <r>
      <t>Dây đơn mềm 2,5 mm</t>
    </r>
    <r>
      <rPr>
        <vertAlign val="superscript"/>
        <sz val="12"/>
        <color rgb="FF000000"/>
        <rFont val="Times New Roman"/>
        <family val="1"/>
      </rPr>
      <t>2</t>
    </r>
    <r>
      <rPr>
        <sz val="12"/>
        <color rgb="FF000000"/>
        <rFont val="Times New Roman"/>
        <family val="1"/>
      </rPr>
      <t xml:space="preserve"> VCm </t>
    </r>
    <r>
      <rPr>
        <sz val="12"/>
        <color rgb="FF333333"/>
        <rFont val="Arial"/>
        <family val="2"/>
      </rPr>
      <t>1x50/0,25</t>
    </r>
    <r>
      <rPr>
        <sz val="12"/>
        <color rgb="FF000000"/>
        <rFont val="VNI-Centur"/>
      </rPr>
      <t xml:space="preserve">; </t>
    </r>
    <r>
      <rPr>
        <sz val="12"/>
        <color rgb="FF000000"/>
        <rFont val="Times New Roman"/>
        <family val="1"/>
      </rPr>
      <t xml:space="preserve"> 450V/750V</t>
    </r>
  </si>
  <si>
    <t>Dây gút 150 mm</t>
  </si>
  <si>
    <t>Dây gút 250 mm</t>
  </si>
  <si>
    <r>
      <t xml:space="preserve">Dây xoắn nhựa </t>
    </r>
    <r>
      <rPr>
        <sz val="12"/>
        <color rgb="FF000000"/>
        <rFont val="Symbol"/>
        <family val="1"/>
        <charset val="2"/>
      </rPr>
      <t>Æ</t>
    </r>
    <r>
      <rPr>
        <sz val="12"/>
        <color rgb="FF000000"/>
        <rFont val="Times New Roman"/>
        <family val="1"/>
      </rPr>
      <t>10</t>
    </r>
  </si>
  <si>
    <t>Đế dán 15 x 15 mm</t>
  </si>
  <si>
    <t>Đế dán 20 x 20 mm</t>
  </si>
  <si>
    <r>
      <t xml:space="preserve">Đèn báo </t>
    </r>
    <r>
      <rPr>
        <sz val="12"/>
        <color rgb="FF000000"/>
        <rFont val="Symbol"/>
        <family val="1"/>
        <charset val="2"/>
      </rPr>
      <t>Æ</t>
    </r>
    <r>
      <rPr>
        <sz val="12"/>
        <color rgb="FF000000"/>
        <rFont val="Times New Roman"/>
        <family val="1"/>
      </rPr>
      <t xml:space="preserve"> 25, 220V</t>
    </r>
  </si>
  <si>
    <r>
      <t xml:space="preserve">Đèn báo dạng led </t>
    </r>
    <r>
      <rPr>
        <sz val="12"/>
        <color rgb="FF000000"/>
        <rFont val="Symbol"/>
        <family val="1"/>
        <charset val="2"/>
      </rPr>
      <t>Æ</t>
    </r>
    <r>
      <rPr>
        <sz val="12"/>
        <color rgb="FF000000"/>
        <rFont val="Times New Roman"/>
        <family val="1"/>
      </rPr>
      <t xml:space="preserve"> 22, 220 V</t>
    </r>
  </si>
  <si>
    <t>Diode 15A</t>
  </si>
  <si>
    <t>Đôminô 15 pha, 20A</t>
  </si>
  <si>
    <t>Đôminô 20 pha, 20A</t>
  </si>
  <si>
    <t>Đôminô 4 pha, 20 A</t>
  </si>
  <si>
    <t>Đôminô 4 pha, 30A</t>
  </si>
  <si>
    <t xml:space="preserve">Động cơ KĐB 3 pha 1.5HP,  380/220V, </t>
  </si>
  <si>
    <t xml:space="preserve">Động cơ KĐB 3 pha 1.5HP,  660/380V, </t>
  </si>
  <si>
    <t>Đồng hồ A chỉ thị kim (5A - AC)</t>
  </si>
  <si>
    <t>Đồng hồ vôn chỉ thị kim (500V - AC)</t>
  </si>
  <si>
    <t>Máng xương cá 25x33</t>
  </si>
  <si>
    <t>Máy BA một pha cách ly 15A</t>
  </si>
  <si>
    <t>Máy biến dòng điện TI (50/5A)</t>
  </si>
  <si>
    <t>Mica trắng dày 5mm</t>
  </si>
  <si>
    <r>
      <t xml:space="preserve">Nút nhấn kép đế bằng </t>
    </r>
    <r>
      <rPr>
        <sz val="12"/>
        <color rgb="FF000000"/>
        <rFont val="Symbol"/>
        <family val="1"/>
        <charset val="2"/>
      </rPr>
      <t>Æ</t>
    </r>
    <r>
      <rPr>
        <sz val="12"/>
        <color rgb="FF000000"/>
        <rFont val="Times New Roman"/>
        <family val="1"/>
      </rPr>
      <t xml:space="preserve"> 25</t>
    </r>
  </si>
  <si>
    <r>
      <t xml:space="preserve">Nút nhấn khẩn cấp </t>
    </r>
    <r>
      <rPr>
        <sz val="12"/>
        <color rgb="FF000000"/>
        <rFont val="Symbol"/>
        <family val="1"/>
        <charset val="2"/>
      </rPr>
      <t>Æ</t>
    </r>
    <r>
      <rPr>
        <sz val="12"/>
        <color rgb="FF000000"/>
        <rFont val="Times New Roman"/>
        <family val="1"/>
      </rPr>
      <t xml:space="preserve"> 25</t>
    </r>
  </si>
  <si>
    <t>Rơ le dòng điện và điện áp</t>
  </si>
  <si>
    <t>RM4TR32</t>
  </si>
  <si>
    <t>Rơ le nhiệt 12 – 24 A</t>
  </si>
  <si>
    <t>Rơ le thời gian OFF, 220V + Đế</t>
  </si>
  <si>
    <t>Rơ le thời gian ON, 220 V + Đế</t>
  </si>
  <si>
    <t>Rơ le thời gian Y/Δ + Đế</t>
  </si>
  <si>
    <t>Số 0,1,2,3,4,5,6,7,8,9</t>
  </si>
  <si>
    <t>Thanh ray nhôm</t>
  </si>
  <si>
    <t xml:space="preserve">Tủ điều khiển </t>
  </si>
  <si>
    <t xml:space="preserve">Cái </t>
  </si>
  <si>
    <t>hộp</t>
  </si>
  <si>
    <t>Bịch</t>
  </si>
  <si>
    <t>Mét</t>
  </si>
  <si>
    <t>Cuộn</t>
  </si>
  <si>
    <t>2.5</t>
  </si>
  <si>
    <t>0.5</t>
  </si>
  <si>
    <t>m</t>
  </si>
  <si>
    <t>Con</t>
  </si>
  <si>
    <t>Cây</t>
  </si>
  <si>
    <r>
      <t>m</t>
    </r>
    <r>
      <rPr>
        <vertAlign val="superscript"/>
        <sz val="12"/>
        <color rgb="FF000000"/>
        <rFont val="Times New Roman"/>
        <family val="1"/>
      </rPr>
      <t>2</t>
    </r>
  </si>
  <si>
    <t xml:space="preserve">Cây </t>
  </si>
  <si>
    <t>ABB</t>
  </si>
  <si>
    <t>Bản vẽ</t>
  </si>
  <si>
    <t>Mỗi chữ 1 hộp (100 chữ/hộp)</t>
  </si>
  <si>
    <t>Korea</t>
  </si>
  <si>
    <t>(100 con/bịch)</t>
  </si>
  <si>
    <t>1 đỏ, 1 vàng, 1 xanh</t>
  </si>
  <si>
    <t>Đỏ:2, vàng:4, xanh: 4</t>
  </si>
  <si>
    <t>Russia</t>
  </si>
  <si>
    <t>Siemens</t>
  </si>
  <si>
    <t>Model BP – 80 (Taiwan)</t>
  </si>
  <si>
    <t>Model KP – 80 (Taiwan)</t>
  </si>
  <si>
    <t>Taiwan</t>
  </si>
  <si>
    <t>Điện áp vào 220V, ra 55V, 76V</t>
  </si>
  <si>
    <t>Điện áp vào 380V, ra 110V,  220V</t>
  </si>
  <si>
    <t>05: Đỏ, 05: xanh (Korea)</t>
  </si>
  <si>
    <t>Autonics (Korea)</t>
  </si>
  <si>
    <t>Mỗi số 1 hộp (100 số/hộp)</t>
  </si>
  <si>
    <t xml:space="preserve">Động cơ KĐB 3 pha 1.5HP,  hai cấp tốc độ:
-   Tốc  độ thấp 1500 vòng/phút
-   Tốc  độ cao 3000 vòng/phút, </t>
  </si>
  <si>
    <t>PHÒNG THỰC HÀNH MẠNG TRUYỀN THÔNG CÔNG NGHIỆP</t>
  </si>
  <si>
    <t>Bộ thực hành PLC SIEMENS S7-1500, PN/DP</t>
  </si>
  <si>
    <t>Bộ thực hành sử dụng CPU S7-1516-3PN/DP có:</t>
  </si>
  <si>
    <t xml:space="preserve">- Bộ nhớ chính: 1MB cho chương trình và 5M cho dữ liệu </t>
  </si>
  <si>
    <t>- Giao thức truyền thông 1: PROFINET IRT với 2 cổng</t>
  </si>
  <si>
    <t>- Giao thức truyền thông 2: Ethernet</t>
  </si>
  <si>
    <t>- Giao thức truyền thông 3: Profibus, hiệu suất 10 ns bit</t>
  </si>
  <si>
    <t>- Bộ PLC có:</t>
  </si>
  <si>
    <t>+ 32 đầu vào dạng tín hiệu số (24 V DC)</t>
  </si>
  <si>
    <t>+ 32 đầu ra tín hiệu dạng số (24 V DC/0.5 A)</t>
  </si>
  <si>
    <t>+ 8 đầu vào tín hiệu tương tự (8 x U/I/RTD/TC, độ phân giải 16-bit)</t>
  </si>
  <si>
    <t>+ 4 đầu ra tín hiệu tượng (4 x U/I, độ phân giải 16-bit)</t>
  </si>
  <si>
    <t xml:space="preserve">Bộ khung thực hành PLC S7-1500 có: </t>
  </si>
  <si>
    <t>- Bộ khung đỡ EduTrainer, kích thước 1 (W x H) 305 mm x 300 mm</t>
  </si>
  <si>
    <t>- Có thể đặt trên bàn hoặc trong trạm MPS</t>
  </si>
  <si>
    <t>- Ổn áp, sơn tỉnh điện, khung thép</t>
  </si>
  <si>
    <t>- Tích hợp nguồn, AC 110/230 V/ DC 24V, 4A, bảo vệ ngắn mạch, quá tải</t>
  </si>
  <si>
    <t>- Mô đun 16DIN, có 16 đầu vào số được kết nối ra đầu cắm 4 mm an toàn và 16 công tắc gạt/ nút nhấn để mô phỏng tín hiệu</t>
  </si>
  <si>
    <t>- Mô đun 16DOUT, có 16 đầu ra số được kết nối ra đầu cắm 4 mm an toàn</t>
  </si>
  <si>
    <t>- Mô đun 4AI/ 2AOUT, 4 đầu vào tương tự được kết nối ra đầu cắm 4 mm ăn toàn có thể mở mô phỏng thông qua bộ chiết áp và 2 đầu ra tương tự được kết nối ra giắc đầu 4 mm an toàn</t>
  </si>
  <si>
    <t xml:space="preserve">- Mô đun 24V/ 0V, 8 đầu cắm 4 mm an toàn màu đỏ cho 24 V, 8 đầu cắm 4 mm an toàn màu xanh cho 0 V </t>
  </si>
  <si>
    <t xml:space="preserve">- Mô đun mô phỏng với 2 đầu kết nối SysLink cho các trạm MPS và bảng điều khiển, mỗi cổng có 8 ngỏ vào số và 8 ngỏ ra số và 1 cổng Sub-D 15 pin cho 4 tín hiệu vào tương tự và 2 tín hiệu ra tương tự; Cầu nối tắt nút dừng khẩn cấp để kết nối mạch an toàn để ngắt 8 ngỏ ra số.  </t>
  </si>
  <si>
    <t>- Cáp phòng thí nghiệm an 3 m:</t>
  </si>
  <si>
    <t>+ Để kết nối một EduTrainer Universal với bộ nguồn điện 24 V bên ngoài. Phích cắm an toàn 3 m, phích cắm an toàn 3 x 4 mm (xanh dương, đỏ, xanh lá cây / vàng). Chiều dài: 3m</t>
  </si>
  <si>
    <t>- Cáp truyền thông PROFIBUS dài 2m.</t>
  </si>
  <si>
    <t>- Cáp Ethernet chuẩn RJ45, CAT5 dùng để nạp chương trình, dài tối thiểu 2m</t>
  </si>
  <si>
    <t>- Bao gồm phần mềm lập trình Step 7 TIA-Portal</t>
  </si>
  <si>
    <t>- Tài liệu hướng dẫn chính hãng Siemens</t>
  </si>
  <si>
    <t>Tài liệu in màu với hơn 530 trang và bao gồm 12 nội dung đào tạo từ mức độ cơ bản đến mở rộng nâng cao:</t>
  </si>
  <si>
    <t>(Tài liệu có thể được cập nhật nội dung với phiên bản mới nhất từ hãng Siemens)</t>
  </si>
  <si>
    <t>+ TIA Portal Mô đun 012-100: Unspecified Hardware Configuration S7-1500</t>
  </si>
  <si>
    <t>+ TIA Portal Mô đun 012-101: Specified Hardware Configuration CPU 1516F-3 PN/DP</t>
  </si>
  <si>
    <t>+ TIA Portal Mô đun 012-105: Specified Hardware Configuration CPU 1512C-1 PN</t>
  </si>
  <si>
    <t>+ TIA Portal Mô đun 020-100: Process description of sorting station</t>
  </si>
  <si>
    <t>+ TIA Portal Mô đun 032-100: Basics of FC Programming</t>
  </si>
  <si>
    <t>+ TIA Portal Mô đun 032-200: Basics of FB Programming</t>
  </si>
  <si>
    <t>+ TIA Portal Mô đun 032-300: IEC Timers and IEC Counters</t>
  </si>
  <si>
    <t>+ TIA Portal Mô đun 032-410: Basics of Diagnostics</t>
  </si>
  <si>
    <t>+ TIA Portal Mô đun 032-420: Diagnostics via the Web</t>
  </si>
  <si>
    <t>+ TIA Portal Mô đun 032-500: Analog Values</t>
  </si>
  <si>
    <t>+ TIA Portal Mô đun 032-600: Global Data Blocks</t>
  </si>
  <si>
    <t>+ TIA Portal Mô đun 052-300: PID Controller</t>
  </si>
  <si>
    <t>Bộ thực hành IO Device - PROFIBUS</t>
  </si>
  <si>
    <t xml:space="preserve">Bộ thực hành IO Device - PROFIBUS, bao gồm: </t>
  </si>
  <si>
    <t xml:space="preserve">Bộ khung thực hành: </t>
  </si>
  <si>
    <t>- Mô đun chuyển mạch đầu vào DI8 có kèm kết nối giắc cắm 4mm ra ngoài</t>
  </si>
  <si>
    <t>- Mô đun hiển thị ngỏ ra DO8 có kèm kết nối giắc cắm 4mm ra ngoài</t>
  </si>
  <si>
    <t>- Mô đun cấp nguồn chiết áp -10VDC đến +10 VDC cho tín hiệu analog 4AI có kèm kết nối giắc cắm 4mm ra ngoài</t>
  </si>
  <si>
    <t>- Mô đun hiển thị điện áp -10VDC đến +10VDC cho tín hiệu analog 2AO có kèm kết nối giắc cắm 4mm ra ngoài</t>
  </si>
  <si>
    <t>- Mô đun phân phối nguồn 0V/24V DC</t>
  </si>
  <si>
    <t>Mô đun ET 200 - Có cổng truyền thông mạng PROFIBUS</t>
  </si>
  <si>
    <t>- Mô đun DI8 - Mở rộng 8 đầu vào số</t>
  </si>
  <si>
    <t>- Mô đun DO8 - Mở rộng 8 đầu ra số</t>
  </si>
  <si>
    <t>- Mô đun AI4 - Mở rộng 4 đầu vào tương tự</t>
  </si>
  <si>
    <t>- Mô đun AQ2 - Mở rộng 2 đầu ra tương tự</t>
  </si>
  <si>
    <t>- Cáp truyền thông Profibus, dài 2 mét</t>
  </si>
  <si>
    <t>Bộ thực hành IO Device - PROFINET</t>
  </si>
  <si>
    <t xml:space="preserve">Bộ thực hành IO Device - PROFINET, bao gồm: </t>
  </si>
  <si>
    <t>- Mô đun ET 200 - Có cổng truyền thông mạng PROFINET</t>
  </si>
  <si>
    <t>- Cáp truyền thông Profinet RJ 45</t>
  </si>
  <si>
    <t>- Mô đun mở rộng cổng Ethernet XB005</t>
  </si>
  <si>
    <t>Bộ IO Link kết nối mạng Profibus và Profinet</t>
  </si>
  <si>
    <t>- Bộ kết nối IO-Link:</t>
  </si>
  <si>
    <t xml:space="preserve">+ Bộ kết nối IO-Link là bộ thiết bị kết nối đa năng cho các hệ thống mạng truyền thông. </t>
  </si>
  <si>
    <t xml:space="preserve">+ Bộ có thể kết hợp mở rộng các mạng truyền thông công nghiệp phổ biến như: CANopen, DeviceNet, CC-Link, PROFIBUS, EhterCAT, PROFINET, AS-i. </t>
  </si>
  <si>
    <t>- Bộ mở rộng CTEU có thể gắn vào bộ kết nối IO-Link để sử dụng chuẩn mạng PROFIBUS DP</t>
  </si>
  <si>
    <t>- Bộ mở rộng CTEU có thể gắn vào bộ kết nối IO-Link để sử dụng chuẩn mạng PROFINET</t>
  </si>
  <si>
    <t>- Bộ kết nối tín hiệu I/O với giắc cắm 4 mm</t>
  </si>
  <si>
    <t xml:space="preserve">Bộ kết nối tín hiệu I/O dùng để kết nối các tín hiệu ngỏ vào/ ngỏ ra (số hoặc tương tự) riêng lẽ, sau đó đưa tín hiệu ra cổng kết nối chính 15-pin Sub-D để kết nối với các bộ tín hiệu cùng chuẩn.  </t>
  </si>
  <si>
    <t>+ 4x Đầu vào tín hiệu số, giắc cắm 4 mm</t>
  </si>
  <si>
    <t>+ 4x Đầu ra tín hiệu số, giắc cắm 4 mm có đèn báo LED</t>
  </si>
  <si>
    <t>+ 2x Đầu vào tín hiệu tương tự, giắc cắm 4 mm</t>
  </si>
  <si>
    <t>+ 2x Đầu ra tín hiệu tương tự, giắc cắm 4 mm</t>
  </si>
  <si>
    <t>+ 2x Cổng điện áp 24 V, giắc cắm 4 mm</t>
  </si>
  <si>
    <t>+ 2x Cổng điện áp 0 V, giắc cắm 4 mm</t>
  </si>
  <si>
    <t>+ Giắc kết nối chính 15-pin Sub-D</t>
  </si>
  <si>
    <t>+ Kích thước (H x D): 128.3 mm x 27.7 mm</t>
  </si>
  <si>
    <t xml:space="preserve">- Dây cáp 15-pin Sub-D HD, có 2 loại là hai đầu cắm và 1 đầu cắm + 1 đầu mở, để thuận tiện cho việc sử dụng ở các trường hợp khác nhau.  </t>
  </si>
  <si>
    <t>Bộ thực hành màn hình HMI</t>
  </si>
  <si>
    <t xml:space="preserve">Màn hình cảm ứng TP700 Comfort của dòng HMI Siemens là màn hình 7 inch dành cho các ứng dụng nâng cao. </t>
  </si>
  <si>
    <t xml:space="preserve">Tính năng điều khiển tiện lợi bao gồm: </t>
  </si>
  <si>
    <t>+ Tính năng cao cấp toàn diện: lưu trữ, tập lệnh VB và giao diện hiển thị tài liệu hệ thống đa dạng (ví dụ, tệp PDF) hoặc dưới dạng trang web Internet</t>
  </si>
  <si>
    <t>+ Nhiều chuẩn kết nối truyền thông</t>
  </si>
  <si>
    <t>+ Tích hợp cổng PROFINET</t>
  </si>
  <si>
    <t>+ Lập trình từ phần mềm WinCC Comfort (TIA Portal)</t>
  </si>
  <si>
    <t xml:space="preserve">- Bộ thực hành có thể lắp trên khung A4 hoặc để trên bàn. </t>
  </si>
  <si>
    <t xml:space="preserve">- Giao tiếp qua cổng 1x Profibus, 2x Profinet và 2x USB từ mặt trước thông qua các cổng kết nối. </t>
  </si>
  <si>
    <t>- Kích thước: 266 x 297 mm</t>
  </si>
  <si>
    <t>- Chiều sâu: 90 mm</t>
  </si>
  <si>
    <t>- Cáp Ethernet chuẩn RJ45, CAT5 dùng để nạp chương trình, dài 2m</t>
  </si>
  <si>
    <t>- Bản quyền phần mềm WinCC Advanced (TIA PORTAL)</t>
  </si>
  <si>
    <t>Bàn thực hành mạng truyền thông công nghiệp</t>
  </si>
  <si>
    <t>539025 &amp; 535834</t>
  </si>
  <si>
    <t>- Bàn thực hành thí nghiệm cố định với mặt bàn bằng nhôm có rãnh profil, kích thước 700 x 700 mm và khung ER để lắp thiết bị điện.</t>
  </si>
  <si>
    <t xml:space="preserve">+ Mặt bàn có rãnh profil bằng hợp kim nhôm (700 x 700 mm): Tấm nhôm rãnh profil được anốt hóa tạo thành bàn thực hành cho tất cả các gói đào tạo thực hành. </t>
  </si>
  <si>
    <t xml:space="preserve">+ Tất cả các phần tử được gắn chắc chắn và an toàn vào các rãnh cắm trên tấm nhôm. </t>
  </si>
  <si>
    <t xml:space="preserve">+ Có những rãnh định hình trên cả hai mặt của tấm nhôm để có thể gắn các phần tử. </t>
  </si>
  <si>
    <t xml:space="preserve">+ Các rãnh này tương thích với hệ thống rãnh profil ITEM. </t>
  </si>
  <si>
    <t xml:space="preserve">+ Có nắp đậy bảo vệ bằng nhựa bên cạnh. </t>
  </si>
  <si>
    <t>+ Khoảng cách các rãnh profil: 50 mm.</t>
  </si>
  <si>
    <t>+ Kích thước bàn thực hành: R1512 x S780 x C1718 mm</t>
  </si>
  <si>
    <t>+ Khung A4 cho lắp đặt bộ PLC Edutrainer Universal</t>
  </si>
  <si>
    <t>- Tủ ngăn kéo bằng thép có bánh xe với 4 ngăn kéo</t>
  </si>
  <si>
    <t xml:space="preserve">+ Tủ đựng với các ngăn kéo bằng thép với cữ chặn an toàn có thể kéo ra hết. </t>
  </si>
  <si>
    <t>+ Ngăn kéo trượt dễ dàng với hệ thống con lăn vi sai cho chạy êm</t>
  </si>
  <si>
    <t>+ Để được đến 20 kg linh kiện cho mỗi ngăn kéo</t>
  </si>
  <si>
    <t>+ Kích thước bên ngoài Rộng 476 x Sâu 788 x Cao 657 mm, kích thước sử dụng bên trong Rộng 375 x Sâu 700 mm</t>
  </si>
  <si>
    <t>7</t>
  </si>
  <si>
    <t>Mô hình thực hành tích hợp mạng truyền thông và IoT trong công nghiệp</t>
  </si>
  <si>
    <t>C93112</t>
  </si>
  <si>
    <t>+ Hệ thống băng chuyền MPS là nền tảng cho mô hình thực hành tích hợp mạng truyền thông và điều khiển trong công nghiệp TS Compact Trainer I4.0 CPS (cyber-physical system) được xây dựng dựa trên các thành phần tự động hóa có sẵn.</t>
  </si>
  <si>
    <t>+ Bộ điều khiển công nghiệp hiện đại, S7-1500, là đơn vị trung tâm của quá trình xử lý và giao tiếp cao cấp</t>
  </si>
  <si>
    <t xml:space="preserve">+ Bộ PLC được lập trình bằng phần mềm TIA Portal. </t>
  </si>
  <si>
    <t>+ Màn hình KTP 400 hiển thị và điều khiển thông qua giao diện người dùng cho các hoạt động trực quan và hướng dẫn vận hành máy.</t>
  </si>
  <si>
    <t>+ Dữ liệu được trao đổi với phôi thông minh (một con lăn vòng bi) thông qua hệ thống đọc ghi RFID giao tiếp với bộ điều khiển thông qua giao diện IO-Link.</t>
  </si>
  <si>
    <t>+ PLC được trang bị tích hợp web server để quá trình chuẩn đoán lỗi nhanh hơn với tiêu chuẩn IT</t>
  </si>
  <si>
    <t>- Mô hình tích hợp các thành phần chính sau theo tinh thần của nhà máy sản xuất thông minh.</t>
  </si>
  <si>
    <t>+ Băng chuyền sản xuất</t>
  </si>
  <si>
    <t>+ Bộ điều khiển chính S71512SP F 1PN</t>
  </si>
  <si>
    <t>+ Nút dừng khẩn cấp</t>
  </si>
  <si>
    <t>+ Truy cập mạng RJ45</t>
  </si>
  <si>
    <t>+ Bộ điều khiển và hiển thị KTP400</t>
  </si>
  <si>
    <t>+ Bộ đọc RFID, cuối băng tải</t>
  </si>
  <si>
    <t>+ Bộ đo wattmeter DC, ở phía sau</t>
  </si>
  <si>
    <t>+ Bộ đọc RFID, ở đầu băng tải</t>
  </si>
  <si>
    <t>+ Mô đun khoan với ET200SP Profinet IO-Device</t>
  </si>
  <si>
    <t>+ Mô đun chèn phôi với ET200SP Profinet IO-Device</t>
  </si>
  <si>
    <t>+ Mô đun pick-by-light trạm xử lý bằng tay với LOGO!8</t>
  </si>
  <si>
    <t>+ Raspberry Pi single-board computer</t>
  </si>
  <si>
    <t>+ Khu vực làm việc bằng tay, khay</t>
  </si>
  <si>
    <t>+ Bộ cổng chia mạng Scalance XB005, phía sau</t>
  </si>
  <si>
    <t xml:space="preserve">* Thông số dữ liệu chung: </t>
  </si>
  <si>
    <t>- Điện áp làm việc: 24 V DC, 4.5 A</t>
  </si>
  <si>
    <t>- Bộ điều khiển chính S7-CPU1512SP-1PN</t>
  </si>
  <si>
    <t>+ Đầu vào/ đầu ra tính hiệu số: tối đa 24 V DC</t>
  </si>
  <si>
    <t>+ Đầu vào: 6; tối đa 2A/ ngỏ ra</t>
  </si>
  <si>
    <t>+ Đầu ra: 5; tối đa tổng 4 A</t>
  </si>
  <si>
    <t>+ Đầu ra IO-Link: 2; Bộ đọc RFID Siemens, RF240R</t>
  </si>
  <si>
    <t>- Mô đun khoan với ET200SP Profinet IO-Device</t>
  </si>
  <si>
    <t>+ Đầu vào: 3; tối đa 2A/ ngỏ ra</t>
  </si>
  <si>
    <t>+ Đầu ra: 3; tối đa tổng 4 A</t>
  </si>
  <si>
    <t>- Mô đun chèn phôi với ET200SP Profinet IO-Device</t>
  </si>
  <si>
    <t>- Mô đun pick-by-light trạm xử lý bằng tay với LOGO!8</t>
  </si>
  <si>
    <t>- Bộ điều khiển và hiển thị KTP400</t>
  </si>
  <si>
    <t>+ Kích thước hình ảnh: 480 x 272 Pixel</t>
  </si>
  <si>
    <t>+ Màn hình màu 64k, có 4 phím chức năng</t>
  </si>
  <si>
    <t>- Bộ chia công mạng Ethernet Switch SCALANCE XB005, unmanaged</t>
  </si>
  <si>
    <t>+ 5x Ports với đầu cắm RJ45</t>
  </si>
  <si>
    <t>+ Tốc độ truyền: 10 Mbit/s, 100 Mbit/s</t>
  </si>
  <si>
    <t>- Đồng hồ Wattmeter DC (Đồng hồ công suất)</t>
  </si>
  <si>
    <t>+ Điện áp đo tối đa 30 V DC</t>
  </si>
  <si>
    <t>+ Dòng điện đo tối đa: 5 A (Có thể chuyển thành 2.5 A)</t>
  </si>
  <si>
    <t>+ Ethernet TCP, V4, cấu hình thông quá giao diện web</t>
  </si>
  <si>
    <t>- Trung tâm dữ liệu Raspberry Pi2, single-board computer in top-hat rail mount housing with voltage transformer: 24 đến 5 V DC cho kết nối micro USB</t>
  </si>
  <si>
    <t>Broadcom BCM2836 chip</t>
  </si>
  <si>
    <t>ARM Cortex-A7 processor, 4 x 900 MHz</t>
  </si>
  <si>
    <t>Dual-core VideoCore IV Multimedia co-processor with OpenGL ES 2.0</t>
  </si>
  <si>
    <t>OpenVG, 1080p30 h.264 high-profile decoder</t>
  </si>
  <si>
    <t>+ 1 GB RAM</t>
  </si>
  <si>
    <t>+ Video output: HDMI</t>
  </si>
  <si>
    <t>+ Audio output: 3.5 mm Jack, HDMI</t>
  </si>
  <si>
    <t>+ 8 GB microSD memory card</t>
  </si>
  <si>
    <t>+ 10/100 Ethernet RJ45 on-board</t>
  </si>
  <si>
    <t>+ 4x USB 2.0</t>
  </si>
  <si>
    <t>+ Nối dây trực tiếp cảm biến và cơ cấu</t>
  </si>
  <si>
    <t>+ Phân tán ngoại vi thông qua Ethernet/Profinet</t>
  </si>
  <si>
    <t>- Kết nối khí nén: Ống hơi đường kính ngoài 6 mm</t>
  </si>
  <si>
    <t>- Tiêu thụ khí nén tại 600 kPa (chu kỳ liên tục): 3 l/min</t>
  </si>
  <si>
    <t>- Kích thước: 700 mm x 400 mm x 635 mm</t>
  </si>
  <si>
    <t>- Cân nặng: 24 kg</t>
  </si>
  <si>
    <t>Giáo dục Quốc phòng - An ninh</t>
  </si>
  <si>
    <t>Súng AK 47</t>
  </si>
  <si>
    <t>Súng B41</t>
  </si>
  <si>
    <t>Súng RPD</t>
  </si>
  <si>
    <t>Súng  CKC</t>
  </si>
  <si>
    <t>Máy bắn tập MBT - 03</t>
  </si>
  <si>
    <t>KHOA NHIỆT LẠNH</t>
  </si>
  <si>
    <t>Ampe kềm chỉ thị kim</t>
  </si>
  <si>
    <t>NISHIZAWA 5127</t>
  </si>
  <si>
    <t>Nhật</t>
  </si>
  <si>
    <t>Ampe kềm chỉ thị số</t>
  </si>
  <si>
    <t>NISHIZAWA 5128</t>
  </si>
  <si>
    <t>Đồng hồ VOM chỉ thị kim</t>
  </si>
  <si>
    <t>WELLINK HL 1100</t>
  </si>
  <si>
    <t>Đài Loan</t>
  </si>
  <si>
    <t>Đồng hồ VOM chỉ thị số</t>
  </si>
  <si>
    <t>WELLINK HL 1101</t>
  </si>
  <si>
    <t>Đồng hồ nạp ga R22</t>
  </si>
  <si>
    <t>Hengseng</t>
  </si>
  <si>
    <t>Đồng hồ nạp ga R32</t>
  </si>
  <si>
    <t>Pro-lax</t>
  </si>
  <si>
    <t>Đồng hồ nạp ga R410a</t>
  </si>
  <si>
    <t>Bộ loe ống</t>
  </si>
  <si>
    <t>Kingtool</t>
  </si>
  <si>
    <t>Bộ nong , loe lệch tâm</t>
  </si>
  <si>
    <t>Tasco TB800</t>
  </si>
  <si>
    <t>Bộ Lục giác các cỡ (3-10)</t>
  </si>
  <si>
    <t>chất liệu chrome vanadium</t>
  </si>
  <si>
    <t>Bộ tuýp vòng miệng túi vải</t>
  </si>
  <si>
    <t>ASAKI AK-9754 1/4"  46 chi tiết</t>
  </si>
  <si>
    <t>Bộ cle vòng miệng</t>
  </si>
  <si>
    <t>8-22mm 205S-8MT</t>
  </si>
  <si>
    <t>Đức</t>
  </si>
  <si>
    <t xml:space="preserve"> Bộ tuốc nơ vít pake 3mm, 5mm, 8mm, 10mm ( mỗi loại 1 cái)</t>
  </si>
  <si>
    <t>GoodMan</t>
  </si>
  <si>
    <t>Trung Quốc</t>
  </si>
  <si>
    <t xml:space="preserve">Bộ tuốc nơ vít dẹt 3mm, 5mm, 8mm, 10mm </t>
  </si>
  <si>
    <t xml:space="preserve"> Bộ mỏ lếch 200mm, 300mm ( mỗi loại 1 cái)</t>
  </si>
  <si>
    <t>Bộ đồng hồ nạp ga ô tô chuyên dụng</t>
  </si>
  <si>
    <t xml:space="preserve">ROBINAIR ACM3000 </t>
  </si>
  <si>
    <t>Mỹ</t>
  </si>
  <si>
    <t>Kềm bấm chết 10"</t>
  </si>
  <si>
    <t>Standard 12" </t>
  </si>
  <si>
    <t>USA</t>
  </si>
  <si>
    <t>Kềm bấm ống</t>
  </si>
  <si>
    <t>ϕ6 ÷ ϕ19</t>
  </si>
  <si>
    <t>Kềm cắt</t>
  </si>
  <si>
    <t>Kềm điện đầu bằng</t>
  </si>
  <si>
    <t>Kềm nhọn</t>
  </si>
  <si>
    <t>Kềm răng</t>
  </si>
  <si>
    <t>Kiềm bằng</t>
  </si>
  <si>
    <t>Kìm mở phe</t>
  </si>
  <si>
    <t>Kìm tước dây</t>
  </si>
  <si>
    <t>Khóa lục giác đầu bi 9 cây</t>
  </si>
  <si>
    <t xml:space="preserve">T10 đến T50 </t>
  </si>
  <si>
    <t>Trung Quốc </t>
  </si>
  <si>
    <t>Máy dò xì gas</t>
  </si>
  <si>
    <t>Testo 316-3</t>
  </si>
  <si>
    <t>Máy hàn hồ quang điện</t>
  </si>
  <si>
    <t>Oshima Mos 250</t>
  </si>
  <si>
    <t>Máy</t>
  </si>
  <si>
    <t>Máy hút chân không</t>
  </si>
  <si>
    <t>Tasco TA150SB-2-220</t>
  </si>
  <si>
    <t>Máy khoan tay</t>
  </si>
  <si>
    <t>Bosch 1200w</t>
  </si>
  <si>
    <t>Máy mài tay</t>
  </si>
  <si>
    <t xml:space="preserve">Bosch </t>
  </si>
  <si>
    <t>Mỏ hàn gió đá</t>
  </si>
  <si>
    <t>Yamato-HV</t>
  </si>
  <si>
    <t xml:space="preserve">Máy lạnh 2 cụm </t>
  </si>
  <si>
    <t>1HP</t>
  </si>
  <si>
    <t xml:space="preserve">Lốc máy lạnh </t>
  </si>
  <si>
    <t>1-1,5 HP</t>
  </si>
  <si>
    <t xml:space="preserve">Lốc tủ lạnh </t>
  </si>
  <si>
    <t>1/6 HP</t>
  </si>
  <si>
    <t>Động cơ 3 pha 3 đầu dây</t>
  </si>
  <si>
    <t>Động cơ 3 pha 6 đầu dây</t>
  </si>
  <si>
    <t>Động cơ 3 pha 9 đầu dây</t>
  </si>
  <si>
    <t>Động cơ 3 pha 12 đầu dây</t>
  </si>
  <si>
    <t>Động cơ quạt 1 pha ra 5 đầu dây</t>
  </si>
  <si>
    <t xml:space="preserve">  40W </t>
  </si>
  <si>
    <t xml:space="preserve">Bơm rửa máy </t>
  </si>
  <si>
    <t>Fuki F10A Car Kit 2100W+ dây 15m+ phụ kiện kết nối</t>
  </si>
  <si>
    <t>Máy nén khí và phụ kiện</t>
  </si>
  <si>
    <t>Fuseng</t>
  </si>
  <si>
    <t>Đài loan</t>
  </si>
  <si>
    <t xml:space="preserve">Dàn nóng tủ lạnh </t>
  </si>
  <si>
    <t>10 Co</t>
  </si>
  <si>
    <t>Công tắc tơ + Rơ le nhiệt</t>
  </si>
  <si>
    <t>LS-10A</t>
  </si>
  <si>
    <t xml:space="preserve">Hàn </t>
  </si>
  <si>
    <t>Quạt dàn nóng, dàn lạnh</t>
  </si>
  <si>
    <t>Quạt dàn nóng 3pha, 380v, 200w
Quạt dàn lạnh 1pha,220v, 180w</t>
  </si>
  <si>
    <t>Cái</t>
  </si>
  <si>
    <t>Bộ hàn gió đá.</t>
  </si>
  <si>
    <t>Chai gió lớn+Bình gas+ xe đẩy</t>
  </si>
  <si>
    <t xml:space="preserve">Bộ hàn gió đá mini </t>
  </si>
  <si>
    <r>
      <t>Bộ hàn gió đá mi ni (chai ga mi ni C</t>
    </r>
    <r>
      <rPr>
        <vertAlign val="subscript"/>
        <sz val="13"/>
        <color rgb="FF000000"/>
        <rFont val="Times New Roman"/>
        <family val="1"/>
      </rPr>
      <t>3</t>
    </r>
    <r>
      <rPr>
        <sz val="13"/>
        <color rgb="FF000000"/>
        <rFont val="Times New Roman"/>
        <family val="1"/>
      </rPr>
      <t>H</t>
    </r>
    <r>
      <rPr>
        <vertAlign val="subscript"/>
        <sz val="13"/>
        <color rgb="FF000000"/>
        <rFont val="Times New Roman"/>
        <family val="1"/>
      </rPr>
      <t>8</t>
    </r>
    <r>
      <rPr>
        <sz val="13"/>
        <color rgb="FF000000"/>
        <rFont val="Times New Roman"/>
        <family val="1"/>
      </rPr>
      <t>) và chai ô xy, bộ van giảm áp, dây hàn, mỏ hàn</t>
    </r>
  </si>
  <si>
    <t>Thùng đồ nghề</t>
  </si>
  <si>
    <t>480x270x230 mm</t>
  </si>
  <si>
    <t>vn</t>
  </si>
  <si>
    <t>cái</t>
  </si>
  <si>
    <t>Tủ sắt 9 ngăn</t>
  </si>
  <si>
    <t>Mô hình hệ thống điều hòa không khí trung tâm AHU</t>
  </si>
  <si>
    <t>Máy lạnh 5-10 HP + AHU, đường ống phân phối gió, miệng thổi, miệng gió hồi, van gió và phụ kiện treo đường ống</t>
  </si>
  <si>
    <t>VN lắp ráp</t>
  </si>
  <si>
    <t>Mô hình thực hành hệ thống thông gió và điều hòa không khí</t>
  </si>
  <si>
    <t>Quạt hơi nước, đường ống phân phối gió, miệng thổi, miệng gió hồi, van gió và phụ kiện treo đường ống</t>
  </si>
  <si>
    <t>Mô hình lò hơi đốt điện</t>
  </si>
  <si>
    <t>Cấp nhiệt bằng điện, hơi quá nhiệt + phụ kiện</t>
  </si>
  <si>
    <t xml:space="preserve">Mô hình hệ thống sấy thăng hoa </t>
  </si>
  <si>
    <t>Thiết bị sấy, buồng sấy và phụ kiện. Công suất 3-5 kw</t>
  </si>
  <si>
    <t>Mô hình hệ thống sấy lạnh (bơm nhiệt)</t>
  </si>
  <si>
    <t>Mô hình thực hành hệ thống tự động hóa theo công nghệ  4.0</t>
  </si>
  <si>
    <t xml:space="preserve">Điều khiển và giám sát hệ thống lạnh thông minh thông qua các thiết bị di động </t>
  </si>
  <si>
    <t>Mô hình máy lạnh hai cụm treo tường (dùng sửa chữa)</t>
  </si>
  <si>
    <t>Mô hình máy lạnh hai cụm ( Dùng lắp đặt)</t>
  </si>
  <si>
    <t>1Hp</t>
  </si>
  <si>
    <r>
      <t>Mô hình Máy điều hòa  Multy</t>
    </r>
    <r>
      <rPr>
        <b/>
        <sz val="12"/>
        <rFont val="Times New Roman"/>
        <family val="1"/>
      </rPr>
      <t xml:space="preserve"> </t>
    </r>
    <r>
      <rPr>
        <sz val="12"/>
        <rFont val="Times New Roman"/>
        <family val="1"/>
      </rPr>
      <t>(dùng sửa chữa)</t>
    </r>
  </si>
  <si>
    <t>1dàn nóng 2HP, 2 dàn lạnh</t>
  </si>
  <si>
    <r>
      <t>Mô hình Máy điều hòa  Multy</t>
    </r>
    <r>
      <rPr>
        <b/>
        <sz val="12"/>
        <rFont val="Times New Roman"/>
        <family val="1"/>
      </rPr>
      <t xml:space="preserve"> </t>
    </r>
    <r>
      <rPr>
        <sz val="12"/>
        <rFont val="Times New Roman"/>
        <family val="1"/>
      </rPr>
      <t>( Dùng lắp đặt)</t>
    </r>
  </si>
  <si>
    <t>Mô hình Máy điều hòa  kiều áp trần  ( Dùng lắp đặt)</t>
  </si>
  <si>
    <t>5hp</t>
  </si>
  <si>
    <r>
      <t xml:space="preserve">Mô hình Máy điều hòa  Kiểu âm trần </t>
    </r>
    <r>
      <rPr>
        <b/>
        <sz val="13"/>
        <rFont val="Times New Roman"/>
        <family val="1"/>
      </rPr>
      <t xml:space="preserve"> </t>
    </r>
    <r>
      <rPr>
        <sz val="13"/>
        <rFont val="Times New Roman"/>
        <family val="1"/>
      </rPr>
      <t>( Dùng lắp đặt)</t>
    </r>
  </si>
  <si>
    <t>5HP</t>
  </si>
  <si>
    <r>
      <t xml:space="preserve">Mô hình Máy điều hòa  Kiểu âm trần </t>
    </r>
    <r>
      <rPr>
        <b/>
        <sz val="13"/>
        <rFont val="Times New Roman"/>
        <family val="1"/>
      </rPr>
      <t xml:space="preserve">  </t>
    </r>
    <r>
      <rPr>
        <sz val="13"/>
        <rFont val="Times New Roman"/>
        <family val="1"/>
      </rPr>
      <t>(Dùng để đấu điện và  vận hành)</t>
    </r>
  </si>
  <si>
    <t>Mô hình Máy điều hòa  kiều áp trần  (Dùng để đấu điện và  vận hành)</t>
  </si>
  <si>
    <r>
      <t xml:space="preserve">Mô hình Máy điều hòa  Kiểu giấu trần </t>
    </r>
    <r>
      <rPr>
        <b/>
        <sz val="13"/>
        <rFont val="Times New Roman"/>
        <family val="1"/>
      </rPr>
      <t xml:space="preserve"> </t>
    </r>
    <r>
      <rPr>
        <sz val="13"/>
        <rFont val="Times New Roman"/>
        <family val="1"/>
      </rPr>
      <t>( Dùng lắp đặt)</t>
    </r>
  </si>
  <si>
    <t>Mô hình Máy điều hòa  Kiểu giấu trần (Dùng để đấu điện và  vận hành)</t>
  </si>
  <si>
    <r>
      <t xml:space="preserve">Mô hình Máy điều hòa  Kiểu tủ đứng </t>
    </r>
    <r>
      <rPr>
        <b/>
        <sz val="12"/>
        <rFont val="Times New Roman"/>
        <family val="1"/>
      </rPr>
      <t xml:space="preserve"> </t>
    </r>
    <r>
      <rPr>
        <sz val="12"/>
        <rFont val="Times New Roman"/>
        <family val="1"/>
      </rPr>
      <t>( Dùng lắp đặt)</t>
    </r>
  </si>
  <si>
    <r>
      <t xml:space="preserve">Mô hình Máy điều hòa  Kiểu tủ đứng </t>
    </r>
    <r>
      <rPr>
        <b/>
        <sz val="13"/>
        <rFont val="Times New Roman"/>
        <family val="1"/>
      </rPr>
      <t xml:space="preserve">  </t>
    </r>
    <r>
      <rPr>
        <sz val="13"/>
        <rFont val="Times New Roman"/>
        <family val="1"/>
      </rPr>
      <t>(Dùng để đấu điện và  vận hành)</t>
    </r>
  </si>
  <si>
    <t>Mô hình máy lạnh hấp thụ</t>
  </si>
  <si>
    <t>Công suất lạnh 2-5kw</t>
  </si>
  <si>
    <t>Bộ thực hành cảm biến trong hệ thống lạnh</t>
  </si>
  <si>
    <t>Cảm biến nhiệt độ các loại trong hệ thống</t>
  </si>
  <si>
    <t xml:space="preserve">Mô hình năng lượng mặt trời </t>
  </si>
  <si>
    <t>2-5kw</t>
  </si>
  <si>
    <t xml:space="preserve">Mô hình năng lượng gió </t>
  </si>
  <si>
    <t>2-5 kw</t>
  </si>
  <si>
    <t xml:space="preserve">Máy nén bán kín để tháo ráp </t>
  </si>
  <si>
    <t>3-5 hp</t>
  </si>
  <si>
    <t xml:space="preserve">Máy nén hở để tháo ráp </t>
  </si>
  <si>
    <t>Máy nén trục vít</t>
  </si>
  <si>
    <t>3hp</t>
  </si>
  <si>
    <t>Máy nén scroll</t>
  </si>
  <si>
    <t>Máy nén tua bin</t>
  </si>
  <si>
    <t>Khoan búa</t>
  </si>
  <si>
    <t>Makita HR2601F</t>
  </si>
  <si>
    <t xml:space="preserve">Êtô </t>
  </si>
  <si>
    <t>5" Ê tô bàn nguội Asaki AK-668</t>
  </si>
  <si>
    <t>Bình ngưng ống chùm nằm ngang</t>
  </si>
  <si>
    <t xml:space="preserve">Thiết bị đo áp suất, lưu lượng vận tốc trong trong đường ống </t>
  </si>
  <si>
    <t>Testo 512</t>
  </si>
  <si>
    <t xml:space="preserve">Thiết bị đo vận tốc, lưu lượng gió dạng cánh quạt </t>
  </si>
  <si>
    <t>Testo 416</t>
  </si>
  <si>
    <t>V</t>
  </si>
  <si>
    <t>Bộ máy vi tính để bàn</t>
  </si>
  <si>
    <t>- Hiện phòng có 13 máy/ 14 người;
- Các máy tính đang sử dụng hiện đã cũ và thường xuyên hư hỏng</t>
  </si>
  <si>
    <t>Máy in trắng đen</t>
  </si>
  <si>
    <t>- 01 máy phục vụ công tác Quản lý HSSV;
- Các máy in đang sử dụng có 01 máy sản xuất năm 2016, 04 máy đã cũ (sử dụng năm 2008) và thường xuyên hư hỏng</t>
  </si>
  <si>
    <t>Máy nước uống nóng lạnh</t>
  </si>
  <si>
    <t>- Máy hiện đang sử dụng đã lâu, chân gỉ sét, mục và rò rỉ nước ra sàn, bên trong lòng máy nơi chứa nước thì ố vàng</t>
  </si>
  <si>
    <t>Máy vi tính để bàn</t>
  </si>
  <si>
    <t>- Khoa hiện có 02 máy, trong đó 01 máy được sử dụng từ năm 2006 hiện đã hư hỏng, sửa chữa lại cũng không hiệu quả do cấu hình quá yếu không đáp ứng được yêu cầu công việc, đã lên danh mục thanh lý</t>
  </si>
  <si>
    <t>HP Laser jet</t>
  </si>
  <si>
    <t>Máy in Canon LBP 3300 đã hỏng, đã đề nghị thanh lý</t>
  </si>
  <si>
    <t>Máy scan chấm bài thi trắc nghiệm</t>
  </si>
  <si>
    <t>Smart office</t>
  </si>
  <si>
    <t>Phục vụ công tác chấm thi cho kịp tiến độ</t>
  </si>
  <si>
    <t>Toshiba</t>
  </si>
  <si>
    <t>Phục vụ công tác photo đề thi cho kịp tiến độ</t>
  </si>
  <si>
    <t>Phần mềm kê khai Bảo hiểm TS24 (iBHXH)</t>
  </si>
  <si>
    <t>Gói</t>
  </si>
  <si>
    <t>Phục vụ công tác mua BHYT cho HSSV theo công văn 1750/BHXH-QLT ngày 05/08/2019 về sử dụng chữ ký số trong giao dịch hồ sơ điện tử</t>
  </si>
  <si>
    <t>Phục vụ công tác chuyên môn tại TTYT</t>
  </si>
  <si>
    <t>Máy in 2 mặt</t>
  </si>
  <si>
    <t>PHÒNG THANH TRA GIÁO DỤC - CÔNG TÁC SINH VIÊN</t>
  </si>
  <si>
    <t>VI</t>
  </si>
  <si>
    <t xml:space="preserve"> KHOA LÝ LUẬN CHÍNH TRỊ</t>
  </si>
  <si>
    <t>VII</t>
  </si>
  <si>
    <t>TRUNG TÂM Y TẾ</t>
  </si>
  <si>
    <t xml:space="preserve"> PHÒNG KHẢO THÍ VÀ ĐẢM BẢO CHẤT LƯỢNG</t>
  </si>
  <si>
    <t>VIII.</t>
  </si>
  <si>
    <t>IX</t>
  </si>
  <si>
    <t>X</t>
  </si>
  <si>
    <t>KHOA CƠ KHÍ</t>
  </si>
  <si>
    <t>KHOA MAY - THỜI TRANG</t>
  </si>
  <si>
    <t>Bàn ủi hơi Công nghiệp</t>
  </si>
  <si>
    <t>Máy cắt cầm tay</t>
  </si>
  <si>
    <t>Manaquin Women form</t>
  </si>
  <si>
    <t>Manaquin Wedding dress form size S</t>
  </si>
  <si>
    <t>Manaquin Wedding dress form size M</t>
  </si>
  <si>
    <t>Manaquin nhựa nữ toàn thân</t>
  </si>
  <si>
    <t>Manaquin nhựa nam toàn thân</t>
  </si>
  <si>
    <t>Máy vi tính văn phòng khoa</t>
  </si>
  <si>
    <t>Máy may một kim điện tử</t>
  </si>
  <si>
    <t>Máy vắt sổ</t>
  </si>
  <si>
    <t>Máy đính nút</t>
  </si>
  <si>
    <t>Máy 2 kim thắt nút</t>
  </si>
  <si>
    <t>Máy 2 kim móc xích</t>
  </si>
  <si>
    <t>Máy đánh bông</t>
  </si>
  <si>
    <t>Giá treo rập</t>
  </si>
  <si>
    <t>Máy ép keo</t>
  </si>
  <si>
    <t>Bảng số hóa</t>
  </si>
  <si>
    <t>Máy vẽ sơ đồ tự động</t>
  </si>
  <si>
    <t>Silver star</t>
  </si>
  <si>
    <t>KM 8 inch</t>
  </si>
  <si>
    <t>beifumodel</t>
  </si>
  <si>
    <t>Beifumodel</t>
  </si>
  <si>
    <t>Acer</t>
  </si>
  <si>
    <t>JUKI8700</t>
  </si>
  <si>
    <t>Juki</t>
  </si>
  <si>
    <t>Sắt</t>
  </si>
  <si>
    <t>KM-HASHIMA/HP-900LFS</t>
  </si>
  <si>
    <t>Gerber</t>
  </si>
  <si>
    <t>(15S,  15M, 5L, 5XL)</t>
  </si>
  <si>
    <t>XI</t>
  </si>
  <si>
    <t>KHOA CÔNG NGHỆ THÔNG TIN</t>
  </si>
  <si>
    <t>PM</t>
  </si>
  <si>
    <t>PHÒNG GIẢNG DẠY CHUYÊN NGÀNH: LẬP TRÌNH MÁY TÍNH, THIẾT KẾ WEB, TIN HỌC ỨNG DỤNG</t>
  </si>
  <si>
    <t>LAPTOP
Surface Pro 6 - i7/ 16GB/ 512GB with Type Cover</t>
  </si>
  <si>
    <t>Thiết bị lưu trữ NAS QNAP TES-1885U (TES-1885U-D1531-128GR)</t>
  </si>
  <si>
    <t>Server DELL PowerEdge R940 Rack Server</t>
  </si>
  <si>
    <t>Tủ Rack</t>
  </si>
  <si>
    <t>Switch CISCO Catalyst 2960 WS-C2960-24LC-S</t>
  </si>
  <si>
    <t>Router CISCO2921-SEC/K9</t>
  </si>
  <si>
    <t>Thiết bị IPS/IDS</t>
  </si>
  <si>
    <t>ASA5515-SSD120-K9</t>
  </si>
  <si>
    <t>PHÒNG GIẢNG DẠY CHUYÊN NGÀNH THIẾT KẾ ĐỒ HỌA, ĐỒ HỌA ĐA PHƯƠNG TIỆN</t>
  </si>
  <si>
    <t>iMac 27 inch – 3.5QC/ 8GB/ 1TB FD/ RP575</t>
  </si>
  <si>
    <t xml:space="preserve">Máy ảnh Canon Mirrorless EOS M50 Đen kèm Lens Kit 15-45 </t>
  </si>
  <si>
    <t>MÁY QUAY SONY ACTION CAM FDR-X3000R</t>
  </si>
  <si>
    <t>Chân máy quay/chụp</t>
  </si>
  <si>
    <t>Loa 
Jamo C103 WAL VENEER/HG</t>
  </si>
  <si>
    <t xml:space="preserve">Máy in laser màu </t>
  </si>
  <si>
    <t>Máy Scan EPSON V39</t>
  </si>
  <si>
    <t>Máy vẽ plotter: Với Độ Chính Xác Cao Cho Cắt Dán Đồ Họa</t>
  </si>
  <si>
    <t>Mixer kỹ thuật số cao cấp: TPLUSV DX20 xử lý âm thanh chuyên nghiệp - dx20</t>
  </si>
  <si>
    <t>TAI NGHE: SONY MDR-ZX110AP (ĐEN)</t>
  </si>
  <si>
    <t>Tượng vẽ: Thạch cao</t>
  </si>
  <si>
    <t>Đèn Flash Hylow HE800</t>
  </si>
  <si>
    <t>Giá vẽ</t>
  </si>
  <si>
    <t>MÁY QUAY PHIM SONY FDR-AXP55
• MÁY QUAY PHIM 4K VỚI MÁY CHIẾU TÍCH HỢP 50lm (màn hình lên tới 200inch)</t>
  </si>
  <si>
    <t>PHÒNG GIẢNG DẠY CHUYÊN NGÀNH: QUẢN TRỊ MẠNG, AN NINH MẠNG, KỸ THUẬT PHẦN CỨNG MÁY TÍNH</t>
  </si>
  <si>
    <t>Thiết bị lưu trữ HPE MSA 2040 ES SAN DC SFF Storage</t>
  </si>
  <si>
    <t>SSD Enterprise Intel DC S3710 1.2TB SSDSC2BA012T401</t>
  </si>
  <si>
    <t>Security Router CISCO ASA5515-K9</t>
  </si>
  <si>
    <t>Cisco CISCO7206VXR</t>
  </si>
  <si>
    <t>Security Bundle CISCO 2921-SEC/K9</t>
  </si>
  <si>
    <t>Switch CISCO Catalyst 3750 WS-C3750X-24T-E</t>
  </si>
  <si>
    <t>Switch Cisco Catalyst 2960 WS-C2960-48PST-L</t>
  </si>
  <si>
    <t>48-Port Ethernet PoE Switch Cisco Catalyst WS-C3850-48F-E</t>
  </si>
  <si>
    <t>Card kết nối WAN CISCO HWIC-2FE</t>
  </si>
  <si>
    <t>Tủ mạng (Rack) Cabinet 19” 20U series 1000 ECP-20W1000</t>
  </si>
  <si>
    <t>Tổng đài điện thoại IP XORCOM CXR2047</t>
  </si>
  <si>
    <t>Dinstar VoIP Gateway   DWG2000F-8G</t>
  </si>
  <si>
    <t>Điện thoại IP ATCOM Rainbow 2 LW</t>
  </si>
  <si>
    <t>Điện thoại IP Grandstream DP720 DECT Cordless</t>
  </si>
  <si>
    <t>Điện thoại IP ATCOM AT800DP</t>
  </si>
  <si>
    <t>MÁY HÀN CHIPSET ZM-5860C</t>
  </si>
  <si>
    <t>Máy hàn cáp quang Sumitomo Z1C</t>
  </si>
  <si>
    <t>PHÒNG GIẢNG DẠY MẠNG CHUYÊN SÂU THEO TIÊU CHUẨN QUỐC TẾ CISCO</t>
  </si>
  <si>
    <t>CISCO ROUTER 2911/K9</t>
  </si>
  <si>
    <t>CISCO ROUTER ISR4351/K9</t>
  </si>
  <si>
    <t>CISCO ROUTER  7201</t>
  </si>
  <si>
    <t>CISCO ASA5516-FPWR-K9</t>
  </si>
  <si>
    <t>CISCO SWITCHES WS-C2960S-48LPD-L</t>
  </si>
  <si>
    <t>Switch Cisco Catalyst 3750</t>
  </si>
  <si>
    <t>TỦ RACK 27U SÂU 1000</t>
  </si>
  <si>
    <t>Các phụ kiện khác</t>
  </si>
  <si>
    <t>PHÒNG HỌC THÔNG MINH</t>
  </si>
  <si>
    <t>Màn hình Led Tương tác 75" INNO ITV-752</t>
  </si>
  <si>
    <t>Màn hình Led Tương tác 55" INNO ITV-552</t>
  </si>
  <si>
    <t xml:space="preserve">Phụ kiện lắp đặt màn hình tương tác </t>
  </si>
  <si>
    <t xml:space="preserve">Chân treo di động màn hình Led tương tác </t>
  </si>
  <si>
    <t xml:space="preserve">Hệ thống âm thanh phòng học thông minh TOA </t>
  </si>
  <si>
    <t>Hệ thống Camera Tracking FullHD INNO KONZESYS KZ-HD1080T</t>
  </si>
  <si>
    <t xml:space="preserve">Bảng từ Hàn Quốc 2 lớp </t>
  </si>
  <si>
    <t>Máy tính học viên xách tay Dell
Core i5-8250U/4G/1TB-54/UMA/15.6" FHD/Win 10/Vàng/FP/2YW_X507UA-EJ483T</t>
  </si>
  <si>
    <t>Phầm mềm Smartclass+ 4.3 Robotel Canada phiên bản học viên</t>
  </si>
  <si>
    <t>Bộ phần mềm Let's Talk English A1, A2, B1, B2</t>
  </si>
  <si>
    <t>Bộ tai nghe và Micro chuyên dụng Robotel RH-CS2500 HS4</t>
  </si>
  <si>
    <t>Hệ thống mạng wifi
Switch + router + vật tư, lắp đặt, mạng điện, nhân công đến từng vị trí</t>
  </si>
  <si>
    <t>Nhật, Mỹ</t>
  </si>
  <si>
    <t xml:space="preserve">Máy </t>
  </si>
  <si>
    <t xml:space="preserve">Bộ </t>
  </si>
  <si>
    <t>license</t>
  </si>
  <si>
    <t>Phòng</t>
  </si>
  <si>
    <t>- Đầu tư cho năm 2020-2021: Mỗi năm 2 phòng
- Đầu tư cho năm 2022-2024: Mỗi năm 1 phòng</t>
  </si>
  <si>
    <t>Cấu hình đáp ứng giảng dạy và tổ chức thi các học phần cơ sở ngành (10 chuyên ngành) và các học phần chuyên ngành: Thiết kế Web, Lập trình máy tính, Tin học Ứng dụng, Thương mại điện tử</t>
  </si>
  <si>
    <t>- Đầu tư cho năm 2020-2023: Mỗi năm 1 phòng</t>
  </si>
  <si>
    <t>Giảng dạy các lớp chuyên ngành thiết kế đồ họa, đồ họa đa truyền thông, tổ chức thi đồ họa theo chuẩn quốc gia</t>
  </si>
  <si>
    <t>- Đầu tư cho năm 2020: 2 phòng
- Đầu tư cho năm 2021-2023: Mỗi năm 1 phòng</t>
  </si>
  <si>
    <t>Giảng dạy các lớp chuyên ngành quản trị mạng, an ninh mạng, kỹ thuật phần cứng máy tính, tổ chức thi mạng máy tính, an ninh mạng theo chuẩn quốc gia</t>
  </si>
  <si>
    <t>Lưu trữ dữ liệu camera, bài thi, hồ sơ của khoa</t>
  </si>
  <si>
    <t>Cho phòng server của khoa và thực hành</t>
  </si>
  <si>
    <t>Dùng cho thiết bị NAS, SAN, Servers</t>
  </si>
  <si>
    <t>Thiết bị giảng dạy, tổ chức thi cho các học phần chuyên ngành: Quản trị mạng, An ninh mạng, Kỹ thuật phần cứng máy tính</t>
  </si>
  <si>
    <t>Đầu tư cho năm 2023-2024 (Mỗi năm 1 phòng)</t>
  </si>
  <si>
    <t>Giảng dạy, tổ chức thi các học phần chuyên sâu ngành: Quản trị mạng, An ninh mạng theo chuẩn Cisco - Tổ chức thi Mạng Cisco theo chuẩn quốc tế</t>
  </si>
  <si>
    <t>Đầu tư cho năm 2020-2022 (Mỗi năm 1 phòng)</t>
  </si>
  <si>
    <t>Báo cáo chuyên đề, tập huấn, học nhóm, thảo luận</t>
  </si>
  <si>
    <t>XII</t>
  </si>
  <si>
    <t>Màn hình tương tác thông minh</t>
  </si>
  <si>
    <t>G7</t>
  </si>
  <si>
    <t>Phần mềm thực tế ảo AR</t>
  </si>
  <si>
    <t>Máy tiện CNC Concept Turn 260</t>
  </si>
  <si>
    <t>Máy phay CNC Concept Mill 260</t>
  </si>
  <si>
    <t>Máy quét laser 3d Handy scan</t>
  </si>
  <si>
    <t>Trung tâm gia công CNC Maxxmill 400</t>
  </si>
  <si>
    <t>Máy cắt dây EDM (AgieCharmilles CUT 100)</t>
  </si>
  <si>
    <t>Type of machining Submerged wire-cutting</t>
  </si>
  <si>
    <t>Trung tâm gia công CNC DMG Mori</t>
  </si>
  <si>
    <t>TT</t>
  </si>
  <si>
    <t>Máy ép nhựa dùng motor servo</t>
  </si>
  <si>
    <t>Dùng motor servo, lực ép 1200KN</t>
  </si>
  <si>
    <t>Màn hình: NVIDIA G-Sync như Acer Predator XB271HK
Cpu: Intel Core i9-9900K
Ram: Corsair Dominator Platinum 128GB 3.800 MHz
Ổ cứng ssd: 240gb ssd sata3
Ổ cứng hdd: 2tb hdd 7200rpm sata3
Card đồ họa: Nvidia Geforce GTX 1080 Ti Ram 11GB</t>
  </si>
  <si>
    <t>Năm 2020</t>
  </si>
  <si>
    <t>Kính thực tế ảo HTC VIVE
Bao gồm Kính
- Tay cầm
- Sensor 
- Cable đi kèm</t>
  </si>
  <si>
    <t>MAXXMILL 400 
Mechanical or motor spindle
Tool changer with 30 tool stations
Siemens or Heidenhain control
emcoNNECT – Digital Process Assistant (Siemens 840D sl)</t>
  </si>
  <si>
    <t>Max. bar diameter: 25.5 mm (1'')
Max. turning length: 255 mm (10.04'')
Max. speed: 6300 rpm
Power main spindle: 5.5 kW (7.4 hp)
Number of tool positions turret: 12</t>
  </si>
  <si>
    <t>Max. travel X/Y/Z: 350 /250 / 300 mm
Clamping area table: 520 x 300 mm
Max. table load: 100 kg
Drive power milling spindle: 7 kW
Number of tool stations: 20</t>
  </si>
  <si>
    <t>Năm 2022</t>
  </si>
  <si>
    <t>Máy bắn điện cực EDM (AgieCharmilles FORM E 350)</t>
  </si>
  <si>
    <t>Năm 2023</t>
  </si>
  <si>
    <t>Năm 2024</t>
  </si>
  <si>
    <t>2.4</t>
  </si>
  <si>
    <t>Lắp đặtViệt Nam</t>
  </si>
  <si>
    <t>XIII</t>
  </si>
  <si>
    <t>PHÒNG TUYỂN SINH - ĐÀO TẠO</t>
  </si>
  <si>
    <t>Máy vi tinh</t>
  </si>
  <si>
    <t>Ram 16GB</t>
  </si>
  <si>
    <t>Nâng cấp máy vi tính</t>
  </si>
  <si>
    <t>Màn hình LCD 24-26 inch</t>
  </si>
  <si>
    <t xml:space="preserve">Laptop </t>
  </si>
  <si>
    <t xml:space="preserve">Ổ cứng dung lượng 4TB </t>
  </si>
  <si>
    <t>Thay thế máy vi tính cấu hình quá yếu</t>
  </si>
  <si>
    <t>Thay thế laptop cũ</t>
  </si>
  <si>
    <t xml:space="preserve">Hỗ trợ công tác lưu trữ </t>
  </si>
  <si>
    <t>XIV</t>
  </si>
  <si>
    <t>TRUNG TÂM ĐIỀU HÀNH - QLDL</t>
  </si>
  <si>
    <t>Bộ kit dụng cụ làm quang bao gồm 06 món:</t>
  </si>
  <si>
    <t>- Nước sản xuất: Trung quốc</t>
  </si>
  <si>
    <r>
      <rPr>
        <sz val="7"/>
        <color theme="1"/>
        <rFont val="Times New Roman"/>
        <family val="1"/>
      </rPr>
      <t xml:space="preserve">         </t>
    </r>
    <r>
      <rPr>
        <sz val="13"/>
        <color theme="1"/>
        <rFont val="Times New Roman"/>
        <family val="1"/>
      </rPr>
      <t>- Kìm tuốt sợi quang </t>
    </r>
  </si>
  <si>
    <r>
      <rPr>
        <sz val="7"/>
        <color theme="1"/>
        <rFont val="Times New Roman"/>
        <family val="1"/>
      </rPr>
      <t xml:space="preserve">        </t>
    </r>
    <r>
      <rPr>
        <sz val="13"/>
        <color theme="1"/>
        <rFont val="Times New Roman"/>
        <family val="1"/>
      </rPr>
      <t>- Dao cắt sợi quang </t>
    </r>
  </si>
  <si>
    <r>
      <rPr>
        <sz val="7"/>
        <color theme="1"/>
        <rFont val="Times New Roman"/>
        <family val="1"/>
      </rPr>
      <t xml:space="preserve">        </t>
    </r>
    <r>
      <rPr>
        <sz val="13"/>
        <color theme="1"/>
        <rFont val="Times New Roman"/>
        <family val="1"/>
      </rPr>
      <t xml:space="preserve">- Kìm tuốt cáp quang </t>
    </r>
  </si>
  <si>
    <r>
      <rPr>
        <sz val="7"/>
        <color theme="1"/>
        <rFont val="Times New Roman"/>
        <family val="1"/>
      </rPr>
      <t xml:space="preserve">         </t>
    </r>
    <r>
      <rPr>
        <sz val="13"/>
        <color theme="1"/>
        <rFont val="Times New Roman"/>
        <family val="1"/>
      </rPr>
      <t>- Bút soi thông quang</t>
    </r>
  </si>
  <si>
    <r>
      <rPr>
        <sz val="7"/>
        <color theme="1"/>
        <rFont val="Times New Roman"/>
        <family val="1"/>
      </rPr>
      <t xml:space="preserve">        </t>
    </r>
    <r>
      <rPr>
        <sz val="13"/>
        <color theme="1"/>
        <rFont val="Times New Roman"/>
        <family val="1"/>
      </rPr>
      <t>- Giá đỡ cắt sợi quang</t>
    </r>
  </si>
  <si>
    <t xml:space="preserve">  - May đo công suất quang </t>
  </si>
  <si>
    <t xml:space="preserve">  - Nước sản xuất: Trung quốc</t>
  </si>
  <si>
    <t>Dùng để cắt thi công cáp quang</t>
  </si>
  <si>
    <t>Dao cắt sợi quang Inno V7</t>
  </si>
  <si>
    <t>- Kích thước sản phẩm: 62 * 64 * 72mm</t>
  </si>
  <si>
    <t>- Trọng lượng: 341g</t>
  </si>
  <si>
    <t>- Sử dụng cho các sợi cáp: 0.25-0.9mm (lõi đơn) 0,25 (dải) 2,0 * 3,0 nm bao phủ sợi - - Đường kính sợi: 0.125mm</t>
  </si>
  <si>
    <t>- Chiều dài sợi cắt: 6-20mm ( Sợi đơn ) 10-20mm ( Ribbon )</t>
  </si>
  <si>
    <t>- Góc cắt trung bình: &lt;0,5 độ</t>
  </si>
  <si>
    <t>Kích thước: 86 inch</t>
  </si>
  <si>
    <t>– Cảm ứng đa điểm</t>
  </si>
  <si>
    <t xml:space="preserve">– Độ phân giải thực: 4K UHD 3840 x 2160 </t>
  </si>
  <si>
    <t>ModelMaker H120 - Ultra-fast high-definition 3D scanning (Nikkon)
Dimensions of the machine (*) mm (in) 1400 x 1900 x 1970 (55 x 74.8 x 77.5)</t>
  </si>
  <si>
    <t xml:space="preserve">
</t>
  </si>
  <si>
    <t>Total weight of equipment (without dielectric) kg (lbs) 2700 (5950)
Machine dimensions width x depth x height: 1000 x 1731 x 2372mm
X, Y, Z travel : 350 x 250 x 250mm
Max. workpiece weight: 200kg</t>
  </si>
  <si>
    <t>ModelMaker H120 - Ultra-fast high-definition 3D scanning (Nikkon)
Dimensions of the machine (*) mm (in) 1400 x 1900 x 1970 (55 x 74.8 x 77.5)
Total weight of equipment (without dielectric) kg (lbs) 2700 (5950)</t>
  </si>
  <si>
    <t>Machine dimensions width x depth x height: 1000 x 1731 x 2372mm
X, Y, Z travel : 350 x 250 x 250mm
Max. workpiece weight: 200kg</t>
  </si>
  <si>
    <t>CTX beta 800 TC
Max. turning diameter 500 mm
Max. turning length 800 mm
Integrated spindle motor with C-Axis (0.0001°) 5,000 rpm</t>
  </si>
  <si>
    <t xml:space="preserve">Max. bar work capacity 102 mm
Max. spindle speed turn-mill spindle 20,000 rpm
Max. number of tool stations 80 Pockets
</t>
  </si>
  <si>
    <t>Dùng để cắt sợi cáp quang</t>
  </si>
  <si>
    <t>Bộ chuyển đổi Converter quang tập trung</t>
  </si>
  <si>
    <t xml:space="preserve">14-Slot Rackmount Chassis </t>
  </si>
  <si>
    <t>14 bay chứa được đến 14 media converter</t>
  </si>
  <si>
    <t>Nguồn: 100-240VAC, 50/60Hz</t>
  </si>
  <si>
    <t>Kích thước: 9.0*14.1*3.4innh (482*358*86)</t>
  </si>
  <si>
    <t>Tiêu chuẩn 19-Inch, chiều cao 2U</t>
  </si>
  <si>
    <t>Nước sản xuất: Trung quốc</t>
  </si>
  <si>
    <t>Dùng để tập trung quản lý các converter quang</t>
  </si>
  <si>
    <t>Tower Workstation</t>
  </si>
  <si>
    <t>Dell T7910 Workstation Chipset C612 - 16 Khe Ram DDR4 ECC REG - 8 SAS/SATA HDD/SSD 12Gb/s</t>
  </si>
  <si>
    <t>CPU: 2 x Intel® Xeon® Processor E5-2680v4 28 core 56 Threads 2.4Ghz Tubo 3.3GHz 70 MB SmartCache</t>
  </si>
  <si>
    <t>Tản Nhiệt Khí: Dell Precision Tiêu Chuẩn</t>
  </si>
  <si>
    <t>128GB DDR4 ECC REG 2400Mhz - Quad Channel</t>
  </si>
  <si>
    <t>SSD 512G Nvme + HDD 2TB NEW</t>
  </si>
  <si>
    <t>NVIDIA GeForce RTX 2070 8GB DDR6 256bit</t>
  </si>
  <si>
    <t>PSU: 1300W CS Thực</t>
  </si>
  <si>
    <t>Windows 7/10 license</t>
  </si>
  <si>
    <t>Màn hình Dell 27’’ P2719H</t>
  </si>
  <si>
    <t>Phục vụ cho việc lưu trữ các file hình ảnh dữ liệu và thực hiện dựng các video của trường</t>
  </si>
  <si>
    <t>Bộ phát wifi di dộng</t>
  </si>
  <si>
    <t>Bộ Phát Wifi 4G Netgear M1 tốc độ 1Gb. Pin 5040mAh</t>
  </si>
  <si>
    <t>* Max 1 Gbps download speeds, and 150Mbps upload speeds</t>
  </si>
  <si>
    <t>* LTE CAT 16, 4-band CA and 4x4 MIMO</t>
  </si>
  <si>
    <t>* Up to 4X Carrier Aggregation</t>
  </si>
  <si>
    <t>* LTE/4GX Band : LTE/4G: hỗ trợ băng tần 1/3/7/8/28 (700/900/1800/2100/2600 MHz)</t>
  </si>
  <si>
    <t>* 3G UMTS/WCDMA: 850/900/1900/2100 MHz</t>
  </si>
  <si>
    <t>Phục vụ cung cấp kết nối Internet không dây di động</t>
  </si>
  <si>
    <t>Thiết bị định tuyến</t>
  </si>
  <si>
    <t>Product Code CCR1036-12G-4S-EM</t>
  </si>
  <si>
    <t>Ethernet 12 x 10/100/1000 Ethernet ports</t>
  </si>
  <si>
    <t>SFP DDMI Yes</t>
  </si>
  <si>
    <t>SFP ports 4</t>
  </si>
  <si>
    <t>Architecture TILE</t>
  </si>
  <si>
    <t>CPU TLR4-03680CG-12CE-A3b</t>
  </si>
  <si>
    <t>CPU core count 36</t>
  </si>
  <si>
    <t>CPU nominal frequency 1.2 GHz</t>
  </si>
  <si>
    <t>Size of RAM 16 GB</t>
  </si>
  <si>
    <t>Storage size 1 GB</t>
  </si>
  <si>
    <t>Storage type NAND</t>
  </si>
  <si>
    <t>Operating System RouterOS v6</t>
  </si>
  <si>
    <t>Latvia</t>
  </si>
  <si>
    <t xml:space="preserve">Máy chủ Ảo hóa </t>
  </si>
  <si>
    <t>- Server 4 x  E7-8893 v3 + 256GB RAM + 4-port 20Gb CNA + 2 x 150GB SSD</t>
  </si>
  <si>
    <t>- Gắn sẵn 04 bộ vi xử lý Xeon E7-4820v4</t>
  </si>
  <si>
    <t>- Cho phép gắn tối đa 4 bộ vi xử lý</t>
  </si>
  <si>
    <t>- Gắn sẵn 512 GB bộ nhớ RAM loại PC4-2400</t>
  </si>
  <si>
    <t>- 48 DIMM Slots, Max: 3TB RAM</t>
  </si>
  <si>
    <t>- 01 bộ điều khiển lưu trữ với 1GB Flash Backed Write Cache hỗ trợ sẵn RAID 0, 1, 10, 5, 50, 6, 60, cho phép chuyển đổi qua lại RAID/HBA</t>
  </si>
  <si>
    <t>- Gắn sẵn 03 ổ cứng loại 2TB SSD</t>
  </si>
  <si>
    <t>- 04 cổng CNA tốc độ 20G mỗi cổng</t>
  </si>
  <si>
    <t>- Gắn sẵn 02 x 8GB Flash Media</t>
  </si>
  <si>
    <t>- Cho phép kết nối 2 máy chủ tạo thành một hệ thống máy chủ 8 bộ vi xử lý</t>
  </si>
  <si>
    <t>3 Years 4h 24x7 Warranty</t>
  </si>
  <si>
    <t>Phục vụ cho cài đặt các phần mềm và quản lý hệ thống trên nền tảng ảo hóa của toàn trường</t>
  </si>
  <si>
    <t>Windows Server 2019</t>
  </si>
  <si>
    <t>WinSvrSTDCore 2019 SNGL OLP 2Lic NL CoreLic</t>
  </si>
  <si>
    <t>WinSvrCAL 2019 SNGL OLP NL UsrCAL</t>
  </si>
  <si>
    <t>Bản quyền windows dành cho máy chủ</t>
  </si>
  <si>
    <t>Bộ định tuyến trung tâm</t>
  </si>
  <si>
    <t>Router và Firewall</t>
  </si>
  <si>
    <t>Giao diện kết nối:</t>
  </si>
  <si>
    <t>≥ 16 cổng 10/100/1000 GbE</t>
  </si>
  <si>
    <t>≥ 4 cổng 10 GbE</t>
  </si>
  <si>
    <t>Bộ nhớ: ≥16GB</t>
  </si>
  <si>
    <t>Hard Drive: 250GB</t>
  </si>
  <si>
    <t>Firewall Throughput: ≥ 85Gbps</t>
  </si>
  <si>
    <t>Phiên kết nối đồng thời: ≥ 20.000.000</t>
  </si>
  <si>
    <t>Phiên kết nối mới/giây: ≥ 240.000</t>
  </si>
  <si>
    <t>VPN Throughput: ≥ 9.000 Mbps</t>
  </si>
  <si>
    <t>Anti-Virus Throughput: ≥ 12.000 Mbps</t>
  </si>
  <si>
    <t>IPS Throughput: ≥ 20.000 Mbps</t>
  </si>
  <si>
    <t>NGFW Throughput: ≥ 10.000 Mbps</t>
  </si>
  <si>
    <t>Tích hợp hệ thống chống xâm nhập IPS</t>
  </si>
  <si>
    <t>Có các Linsence Antivirus và VPN</t>
  </si>
  <si>
    <r>
      <t>Phục vụ</t>
    </r>
    <r>
      <rPr>
        <sz val="12"/>
        <color theme="1"/>
        <rFont val="Times New Roman"/>
        <family val="1"/>
      </rPr>
      <t xml:space="preserve"> bảo mật trung tâm dữ liệu</t>
    </r>
    <r>
      <rPr>
        <sz val="12"/>
        <color rgb="FF000000"/>
        <rFont val="Times New Roman"/>
        <family val="1"/>
      </rPr>
      <t xml:space="preserve"> ngăn chặn tấn công DoS, DDoS, có tích hợp công nghệ kết hợp giữa firewall gateway và Endpoint </t>
    </r>
  </si>
  <si>
    <t>Máy hàn cáp quang ( bao gồm pin)</t>
  </si>
  <si>
    <t>Kích cỡ: D156 x W135 x H149 mm, 1.8 Kg (2.1 Kg cả pin)</t>
  </si>
  <si>
    <t>Công nghệ hàn: Căn chỉnh lõi</t>
  </si>
  <si>
    <t>Loại sợi sử dụng: G.652, G.651, G.653, G657, G655</t>
  </si>
  <si>
    <t>Chế độ hàn: Sợi đơn</t>
  </si>
  <si>
    <t>Suy hao mối hàn: 0.02dB (SM), 0.01dB (MM), 0.04dB (DS) and 0.04dB (NZDS), BI: 0.02dB</t>
  </si>
  <si>
    <t>Dùng để hàn cáp quang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</si>
</sst>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63" x14ac:knownFonts="1">
    <font>
      <sz val="11"/>
      <color theme="1"/>
      <name val="Calibri"/>
      <family val="2"/>
      <scheme val="minor"/>
    </font>
    <font>
      <sz val="11"/>
      <color theme="1"/>
      <name val="Calibri"/>
      <family val="2"/>
      <scheme val="minor"/>
    </font>
    <font>
      <sz val="13"/>
      <color theme="1"/>
      <name val="Times New Roman"/>
      <family val="1"/>
    </font>
    <font>
      <b/>
      <sz val="13"/>
      <color theme="1"/>
      <name val="Times New Roman"/>
      <family val="1"/>
    </font>
    <font>
      <b/>
      <sz val="16"/>
      <color theme="1"/>
      <name val="Times New Roman"/>
      <family val="1"/>
    </font>
    <font>
      <sz val="11"/>
      <color theme="1"/>
      <name val="Times New Roman"/>
      <family val="1"/>
    </font>
    <font>
      <i/>
      <sz val="11"/>
      <color theme="1"/>
      <name val="Times New Roman"/>
      <family val="1"/>
    </font>
    <font>
      <b/>
      <sz val="11"/>
      <color theme="1"/>
      <name val="Times New Roman"/>
      <family val="1"/>
    </font>
    <font>
      <sz val="10"/>
      <name val="Arial"/>
      <family val="2"/>
    </font>
    <font>
      <b/>
      <sz val="13"/>
      <name val="Times New Roman"/>
      <family val="1"/>
    </font>
    <font>
      <sz val="13"/>
      <name val="Times New Roman"/>
      <family val="1"/>
    </font>
    <font>
      <sz val="12"/>
      <color theme="1"/>
      <name val="Times New Roman"/>
      <family val="1"/>
    </font>
    <font>
      <sz val="11"/>
      <color rgb="FF000000"/>
      <name val="Times New Roman"/>
      <family val="1"/>
    </font>
    <font>
      <sz val="11"/>
      <color indexed="8"/>
      <name val="Calibri"/>
      <family val="2"/>
    </font>
    <font>
      <sz val="11"/>
      <color rgb="FF222222"/>
      <name val="Times New Roman"/>
      <family val="1"/>
    </font>
    <font>
      <b/>
      <sz val="11"/>
      <color rgb="FF222222"/>
      <name val="Times New Roman"/>
      <family val="1"/>
    </font>
    <font>
      <b/>
      <sz val="14"/>
      <color rgb="FF000000"/>
      <name val="Times New Roman"/>
      <family val="1"/>
    </font>
    <font>
      <sz val="14"/>
      <color rgb="FF000000"/>
      <name val="Times New Roman"/>
      <family val="1"/>
    </font>
    <font>
      <b/>
      <sz val="11"/>
      <color rgb="FF000000"/>
      <name val="Times New Roman"/>
      <family val="1"/>
    </font>
    <font>
      <i/>
      <sz val="13"/>
      <color theme="1"/>
      <name val="Times New Roman"/>
      <family val="1"/>
    </font>
    <font>
      <b/>
      <sz val="11"/>
      <color theme="1"/>
      <name val="Calibri"/>
      <family val="2"/>
      <scheme val="minor"/>
    </font>
    <font>
      <b/>
      <sz val="11"/>
      <color rgb="FFFF0000"/>
      <name val="Times New Roman"/>
      <family val="1"/>
    </font>
    <font>
      <sz val="11"/>
      <color rgb="FF000000"/>
      <name val="Calibri"/>
      <family val="2"/>
      <scheme val="minor"/>
    </font>
    <font>
      <b/>
      <sz val="12"/>
      <color rgb="FF000000"/>
      <name val="Times New Roman"/>
      <family val="1"/>
    </font>
    <font>
      <sz val="12"/>
      <color rgb="FF000000"/>
      <name val="Times New Roman"/>
      <family val="1"/>
    </font>
    <font>
      <b/>
      <sz val="12"/>
      <color theme="1"/>
      <name val="Times New Roman"/>
      <family val="1"/>
    </font>
    <font>
      <b/>
      <i/>
      <sz val="12"/>
      <color rgb="FF000000"/>
      <name val="Times New Roman"/>
      <family val="1"/>
    </font>
    <font>
      <i/>
      <sz val="12"/>
      <color rgb="FF000000"/>
      <name val="Times New Roman"/>
      <family val="1"/>
    </font>
    <font>
      <sz val="12"/>
      <color rgb="FF222222"/>
      <name val="Times New Roman"/>
      <family val="1"/>
    </font>
    <font>
      <b/>
      <sz val="12"/>
      <name val="Times New Roman"/>
      <family val="1"/>
    </font>
    <font>
      <sz val="12"/>
      <color rgb="FF000000"/>
      <name val="Calibri"/>
      <family val="2"/>
      <scheme val="minor"/>
    </font>
    <font>
      <b/>
      <sz val="12"/>
      <color rgb="FFFF0000"/>
      <name val="Times New Roman"/>
      <family val="1"/>
    </font>
    <font>
      <sz val="12"/>
      <color rgb="FFFF0000"/>
      <name val="Times New Roman"/>
      <family val="1"/>
    </font>
    <font>
      <b/>
      <sz val="13"/>
      <color rgb="FF000000"/>
      <name val="Times New Roman"/>
      <family val="1"/>
    </font>
    <font>
      <sz val="13"/>
      <color rgb="FF000000"/>
      <name val="Times New Roman"/>
      <family val="1"/>
    </font>
    <font>
      <b/>
      <sz val="7.5"/>
      <color rgb="FFFF0000"/>
      <name val="Times New Roman"/>
      <family val="1"/>
    </font>
    <font>
      <sz val="12"/>
      <color theme="1"/>
      <name val="Calibri"/>
      <family val="2"/>
      <scheme val="minor"/>
    </font>
    <font>
      <vertAlign val="superscript"/>
      <sz val="12"/>
      <color rgb="FF000000"/>
      <name val="Arial"/>
      <family val="2"/>
    </font>
    <font>
      <b/>
      <sz val="12"/>
      <color rgb="FF000000"/>
      <name val="Calibri"/>
      <family val="2"/>
      <scheme val="minor"/>
    </font>
    <font>
      <b/>
      <sz val="11"/>
      <color rgb="FF000000"/>
      <name val="Calibri"/>
      <family val="2"/>
      <scheme val="minor"/>
    </font>
    <font>
      <b/>
      <i/>
      <sz val="12"/>
      <color theme="1"/>
      <name val="Times New Roman"/>
      <family val="1"/>
    </font>
    <font>
      <sz val="12"/>
      <color rgb="FF000000"/>
      <name val="Symbol"/>
      <family val="1"/>
      <charset val="2"/>
    </font>
    <font>
      <vertAlign val="superscript"/>
      <sz val="12"/>
      <color rgb="FF000000"/>
      <name val="Times New Roman"/>
      <family val="1"/>
    </font>
    <font>
      <sz val="12"/>
      <color rgb="FF333333"/>
      <name val="Arial"/>
      <family val="2"/>
    </font>
    <font>
      <sz val="12"/>
      <color rgb="FF000000"/>
      <name val="VNI-Centur"/>
    </font>
    <font>
      <sz val="13"/>
      <color theme="1"/>
      <name val="Times New Roman"/>
      <family val="2"/>
    </font>
    <font>
      <sz val="13"/>
      <name val="Times New Roman"/>
      <family val="2"/>
    </font>
    <font>
      <sz val="12"/>
      <name val="Times New Roman"/>
      <family val="1"/>
    </font>
    <font>
      <sz val="13"/>
      <color theme="1"/>
      <name val="Calibri"/>
      <family val="2"/>
      <scheme val="minor"/>
    </font>
    <font>
      <sz val="13"/>
      <color rgb="FF111111"/>
      <name val="Times New Roman"/>
      <family val="1"/>
    </font>
    <font>
      <sz val="13"/>
      <color theme="1"/>
      <name val="Arial"/>
      <family val="2"/>
    </font>
    <font>
      <vertAlign val="subscript"/>
      <sz val="13"/>
      <color rgb="FF000000"/>
      <name val="Times New Roman"/>
      <family val="1"/>
    </font>
    <font>
      <sz val="13"/>
      <color rgb="FF141414"/>
      <name val="Times New Roman"/>
      <family val="1"/>
    </font>
    <font>
      <sz val="14"/>
      <color theme="1"/>
      <name val="Times New Roman"/>
      <family val="1"/>
    </font>
    <font>
      <b/>
      <sz val="14"/>
      <color theme="1"/>
      <name val="Times New Roman"/>
      <family val="1"/>
    </font>
    <font>
      <sz val="13"/>
      <color rgb="FF333333"/>
      <name val="Times New Roman"/>
      <family val="1"/>
    </font>
    <font>
      <sz val="7"/>
      <color theme="1"/>
      <name val="Times New Roman"/>
      <family val="1"/>
    </font>
    <font>
      <sz val="10"/>
      <color theme="1"/>
      <name val="Times New Roman"/>
      <family val="1"/>
    </font>
    <font>
      <sz val="11"/>
      <name val="Calibri"/>
      <family val="2"/>
      <scheme val="minor"/>
    </font>
    <font>
      <sz val="11"/>
      <color theme="1"/>
      <name val="Tahoma"/>
      <family val="2"/>
    </font>
    <font>
      <sz val="12"/>
      <color rgb="FF333333"/>
      <name val="Times New Roman"/>
      <family val="1"/>
    </font>
    <font>
      <u/>
      <sz val="11"/>
      <color theme="10"/>
      <name val="Calibri"/>
      <family val="2"/>
      <scheme val="minor"/>
    </font>
    <font>
      <sz val="11"/>
      <color theme="10"/>
      <name val="Calibri"/>
      <family val="2"/>
      <scheme val="minor"/>
    </font>
  </fonts>
  <fills count="11">
    <fill>
      <patternFill patternType="none"/>
    </fill>
    <fill>
      <patternFill patternType="gray125"/>
    </fill>
    <fill>
      <patternFill patternType="solid">
        <fgColor rgb="FF92D050"/>
        <bgColor indexed="64"/>
      </patternFill>
    </fill>
    <fill>
      <patternFill patternType="solid">
        <fgColor theme="9" tint="0.39997558519241921"/>
        <bgColor indexed="64"/>
      </patternFill>
    </fill>
    <fill>
      <patternFill patternType="solid">
        <fgColor rgb="FFFFFFFF"/>
        <bgColor indexed="64"/>
      </patternFill>
    </fill>
    <fill>
      <patternFill patternType="solid">
        <fgColor rgb="FFFFFF00"/>
        <bgColor indexed="64"/>
      </patternFill>
    </fill>
    <fill>
      <patternFill patternType="solid">
        <fgColor theme="5" tint="0.79998168889431442"/>
        <bgColor indexed="64"/>
      </patternFill>
    </fill>
    <fill>
      <patternFill patternType="solid">
        <fgColor rgb="FFF2F2F2"/>
        <bgColor indexed="64"/>
      </patternFill>
    </fill>
    <fill>
      <patternFill patternType="solid">
        <fgColor rgb="FFFDE9D9"/>
        <bgColor indexed="64"/>
      </patternFill>
    </fill>
    <fill>
      <patternFill patternType="solid">
        <fgColor theme="0"/>
        <bgColor indexed="64"/>
      </patternFill>
    </fill>
    <fill>
      <patternFill patternType="solid">
        <fgColor rgb="FFFFFFCC"/>
        <bgColor indexed="64"/>
      </patternFill>
    </fill>
  </fills>
  <borders count="18">
    <border>
      <left/>
      <right/>
      <top/>
      <bottom/>
      <diagonal/>
    </border>
    <border>
      <left style="thin">
        <color auto="1"/>
      </left>
      <right style="thin">
        <color auto="1"/>
      </right>
      <top style="thin">
        <color auto="1"/>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auto="1"/>
      </bottom>
      <diagonal/>
    </border>
    <border>
      <left/>
      <right style="thin">
        <color auto="1"/>
      </right>
      <top/>
      <bottom style="thin">
        <color auto="1"/>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thin">
        <color indexed="64"/>
      </bottom>
      <diagonal/>
    </border>
    <border>
      <left/>
      <right style="thin">
        <color auto="1"/>
      </right>
      <top/>
      <bottom/>
      <diagonal/>
    </border>
    <border>
      <left style="thin">
        <color indexed="64"/>
      </left>
      <right style="thin">
        <color indexed="64"/>
      </right>
      <top/>
      <bottom/>
      <diagonal/>
    </border>
    <border>
      <left style="thin">
        <color auto="1"/>
      </left>
      <right/>
      <top/>
      <bottom/>
      <diagonal/>
    </border>
  </borders>
  <cellStyleXfs count="10">
    <xf numFmtId="0" fontId="0" fillId="0" borderId="0"/>
    <xf numFmtId="0" fontId="1" fillId="0" borderId="0"/>
    <xf numFmtId="0" fontId="8" fillId="0" borderId="0"/>
    <xf numFmtId="0" fontId="8" fillId="0" borderId="0"/>
    <xf numFmtId="43" fontId="8" fillId="0" borderId="0" applyFont="0" applyFill="0" applyBorder="0" applyAlignment="0" applyProtection="0"/>
    <xf numFmtId="43" fontId="1" fillId="0" borderId="0" applyFont="0" applyFill="0" applyBorder="0" applyAlignment="0" applyProtection="0"/>
    <xf numFmtId="0" fontId="1" fillId="0" borderId="0"/>
    <xf numFmtId="43" fontId="13" fillId="0" borderId="0" applyFont="0" applyFill="0" applyBorder="0" applyAlignment="0" applyProtection="0"/>
    <xf numFmtId="43" fontId="1" fillId="0" borderId="0" applyFont="0" applyFill="0" applyBorder="0" applyAlignment="0" applyProtection="0"/>
    <xf numFmtId="0" fontId="61" fillId="0" borderId="0" applyNumberFormat="0" applyFill="0" applyBorder="0" applyAlignment="0" applyProtection="0"/>
  </cellStyleXfs>
  <cellXfs count="468">
    <xf numFmtId="0" fontId="0" fillId="0" borderId="0" xfId="0"/>
    <xf numFmtId="0" fontId="2" fillId="0" borderId="0" xfId="1" applyFont="1"/>
    <xf numFmtId="0" fontId="3" fillId="0" borderId="0" xfId="1" applyFont="1"/>
    <xf numFmtId="0" fontId="2" fillId="0" borderId="0" xfId="1" applyFont="1" applyAlignment="1">
      <alignment horizontal="center"/>
    </xf>
    <xf numFmtId="0" fontId="2" fillId="0" borderId="0" xfId="1" applyFont="1" applyFill="1" applyAlignment="1">
      <alignment horizontal="center"/>
    </xf>
    <xf numFmtId="0" fontId="5" fillId="0" borderId="0" xfId="1" applyFont="1"/>
    <xf numFmtId="0" fontId="5" fillId="0" borderId="0" xfId="1" applyFont="1" applyFill="1"/>
    <xf numFmtId="0" fontId="6" fillId="0" borderId="0" xfId="1" applyFont="1" applyBorder="1" applyAlignment="1">
      <alignment horizontal="center"/>
    </xf>
    <xf numFmtId="0" fontId="7" fillId="0" borderId="5" xfId="1" applyFont="1" applyBorder="1" applyAlignment="1">
      <alignment horizontal="center" vertical="center" wrapText="1"/>
    </xf>
    <xf numFmtId="0" fontId="7" fillId="0" borderId="6" xfId="1" applyFont="1" applyBorder="1" applyAlignment="1">
      <alignment horizontal="center" vertical="center" wrapText="1"/>
    </xf>
    <xf numFmtId="0" fontId="5" fillId="0" borderId="6" xfId="1" quotePrefix="1" applyFont="1" applyBorder="1" applyAlignment="1">
      <alignment horizontal="center" vertical="center"/>
    </xf>
    <xf numFmtId="0" fontId="5" fillId="0" borderId="7" xfId="1" quotePrefix="1" applyFont="1" applyBorder="1" applyAlignment="1">
      <alignment horizontal="center" vertical="center"/>
    </xf>
    <xf numFmtId="0" fontId="5" fillId="0" borderId="4" xfId="1" quotePrefix="1" applyFont="1" applyBorder="1" applyAlignment="1">
      <alignment horizontal="center" vertical="center"/>
    </xf>
    <xf numFmtId="0" fontId="5" fillId="0" borderId="4" xfId="1" quotePrefix="1" applyFont="1" applyBorder="1" applyAlignment="1">
      <alignment horizontal="center" vertical="center" wrapText="1"/>
    </xf>
    <xf numFmtId="0" fontId="5" fillId="0" borderId="4" xfId="1" quotePrefix="1" applyFont="1" applyFill="1" applyBorder="1" applyAlignment="1">
      <alignment horizontal="center" vertical="center" wrapText="1"/>
    </xf>
    <xf numFmtId="0" fontId="5" fillId="0" borderId="3" xfId="1" quotePrefix="1" applyFont="1" applyBorder="1" applyAlignment="1">
      <alignment horizontal="center" vertical="center" wrapText="1"/>
    </xf>
    <xf numFmtId="0" fontId="5" fillId="0" borderId="6" xfId="1" applyFont="1" applyBorder="1" applyAlignment="1">
      <alignment horizontal="center" vertical="center"/>
    </xf>
    <xf numFmtId="0" fontId="2" fillId="0" borderId="6" xfId="1" applyFont="1" applyBorder="1" applyAlignment="1">
      <alignment vertical="center" wrapText="1"/>
    </xf>
    <xf numFmtId="0" fontId="12" fillId="0" borderId="6" xfId="1" applyFont="1" applyBorder="1" applyAlignment="1">
      <alignment vertical="center" wrapText="1"/>
    </xf>
    <xf numFmtId="0" fontId="2" fillId="0" borderId="6" xfId="1" applyFont="1" applyBorder="1" applyAlignment="1">
      <alignment horizontal="center" vertical="center" wrapText="1"/>
    </xf>
    <xf numFmtId="164" fontId="5" fillId="0" borderId="3" xfId="1" applyNumberFormat="1" applyFont="1" applyBorder="1" applyAlignment="1">
      <alignment horizontal="center" vertical="center" wrapText="1"/>
    </xf>
    <xf numFmtId="164" fontId="5" fillId="0" borderId="1" xfId="1" applyNumberFormat="1" applyFont="1" applyBorder="1" applyAlignment="1">
      <alignment horizontal="center" vertical="center" wrapText="1"/>
    </xf>
    <xf numFmtId="164" fontId="5" fillId="0" borderId="8" xfId="1" applyNumberFormat="1" applyFont="1" applyBorder="1" applyAlignment="1">
      <alignment horizontal="center" vertical="center" wrapText="1"/>
    </xf>
    <xf numFmtId="0" fontId="11" fillId="0" borderId="6" xfId="1" applyFont="1" applyBorder="1" applyAlignment="1">
      <alignment horizontal="center" vertical="center" wrapText="1"/>
    </xf>
    <xf numFmtId="164" fontId="10" fillId="0" borderId="6" xfId="4" applyNumberFormat="1" applyFont="1" applyFill="1" applyBorder="1" applyAlignment="1">
      <alignment horizontal="right" vertical="center" wrapText="1"/>
    </xf>
    <xf numFmtId="164" fontId="5" fillId="0" borderId="5" xfId="1" applyNumberFormat="1" applyFont="1" applyBorder="1" applyAlignment="1">
      <alignment horizontal="center" vertical="center" wrapText="1"/>
    </xf>
    <xf numFmtId="164" fontId="5" fillId="0" borderId="6" xfId="1" applyNumberFormat="1" applyFont="1" applyBorder="1" applyAlignment="1">
      <alignment horizontal="center" vertical="center" wrapText="1"/>
    </xf>
    <xf numFmtId="164" fontId="2" fillId="0" borderId="5" xfId="5" applyNumberFormat="1" applyFont="1" applyFill="1" applyBorder="1" applyAlignment="1">
      <alignment horizontal="right" vertical="center"/>
    </xf>
    <xf numFmtId="0" fontId="11" fillId="0" borderId="6" xfId="1" applyFont="1" applyBorder="1" applyAlignment="1">
      <alignment horizontal="left" vertical="center" wrapText="1"/>
    </xf>
    <xf numFmtId="164" fontId="5" fillId="0" borderId="6" xfId="1" applyNumberFormat="1" applyFont="1" applyFill="1" applyBorder="1" applyAlignment="1">
      <alignment horizontal="center" vertical="center" wrapText="1"/>
    </xf>
    <xf numFmtId="164" fontId="5" fillId="0" borderId="0" xfId="1" applyNumberFormat="1" applyFont="1" applyBorder="1" applyAlignment="1">
      <alignment horizontal="center" vertical="center" wrapText="1"/>
    </xf>
    <xf numFmtId="164" fontId="5" fillId="0" borderId="0" xfId="1" applyNumberFormat="1" applyFont="1" applyFill="1" applyBorder="1" applyAlignment="1">
      <alignment horizontal="center" vertical="center" wrapText="1"/>
    </xf>
    <xf numFmtId="0" fontId="3" fillId="0" borderId="8" xfId="1" applyFont="1" applyFill="1" applyBorder="1" applyAlignment="1">
      <alignment horizontal="left" vertical="center"/>
    </xf>
    <xf numFmtId="0" fontId="3" fillId="0" borderId="9" xfId="1" applyFont="1" applyFill="1" applyBorder="1" applyAlignment="1">
      <alignment horizontal="left" vertical="center"/>
    </xf>
    <xf numFmtId="0" fontId="12" fillId="0" borderId="6" xfId="1" applyFont="1" applyFill="1" applyBorder="1" applyAlignment="1">
      <alignment vertical="center" wrapText="1"/>
    </xf>
    <xf numFmtId="0" fontId="2" fillId="0" borderId="6" xfId="1" applyFont="1" applyFill="1" applyBorder="1" applyAlignment="1">
      <alignment horizontal="center" vertical="center" wrapText="1"/>
    </xf>
    <xf numFmtId="164" fontId="5" fillId="0" borderId="5" xfId="5" applyNumberFormat="1" applyFont="1" applyFill="1" applyBorder="1" applyAlignment="1">
      <alignment horizontal="right" vertical="center"/>
    </xf>
    <xf numFmtId="164" fontId="9" fillId="0" borderId="6" xfId="4" applyNumberFormat="1" applyFont="1" applyFill="1" applyBorder="1" applyAlignment="1">
      <alignment horizontal="right" vertical="center" wrapText="1"/>
    </xf>
    <xf numFmtId="164" fontId="5" fillId="0" borderId="3" xfId="1" applyNumberFormat="1" applyFont="1" applyFill="1" applyBorder="1" applyAlignment="1">
      <alignment horizontal="center" vertical="center" wrapText="1"/>
    </xf>
    <xf numFmtId="164" fontId="5" fillId="0" borderId="1" xfId="1" applyNumberFormat="1" applyFont="1" applyFill="1" applyBorder="1" applyAlignment="1">
      <alignment horizontal="center" vertical="center" wrapText="1"/>
    </xf>
    <xf numFmtId="164" fontId="5" fillId="0" borderId="8" xfId="1" applyNumberFormat="1" applyFont="1" applyFill="1" applyBorder="1" applyAlignment="1">
      <alignment horizontal="center" vertical="center" wrapText="1"/>
    </xf>
    <xf numFmtId="0" fontId="11" fillId="0" borderId="6" xfId="1" applyFont="1" applyFill="1" applyBorder="1" applyAlignment="1">
      <alignment horizontal="center" vertical="center" wrapText="1"/>
    </xf>
    <xf numFmtId="0" fontId="0" fillId="0" borderId="0" xfId="0" applyFill="1"/>
    <xf numFmtId="0" fontId="3" fillId="0" borderId="6" xfId="1" applyFont="1" applyFill="1" applyBorder="1" applyAlignment="1">
      <alignment horizontal="left" vertical="center"/>
    </xf>
    <xf numFmtId="0" fontId="14" fillId="0" borderId="6" xfId="0" applyFont="1" applyBorder="1" applyAlignment="1">
      <alignment wrapText="1"/>
    </xf>
    <xf numFmtId="0" fontId="12" fillId="2" borderId="6" xfId="1" applyFont="1" applyFill="1" applyBorder="1" applyAlignment="1">
      <alignment vertical="center" wrapText="1"/>
    </xf>
    <xf numFmtId="0" fontId="2" fillId="2" borderId="6" xfId="1" applyFont="1" applyFill="1" applyBorder="1" applyAlignment="1">
      <alignment horizontal="center" vertical="center" wrapText="1"/>
    </xf>
    <xf numFmtId="164" fontId="2" fillId="2" borderId="5" xfId="5" applyNumberFormat="1" applyFont="1" applyFill="1" applyBorder="1" applyAlignment="1">
      <alignment horizontal="right" vertical="center"/>
    </xf>
    <xf numFmtId="164" fontId="10" fillId="2" borderId="6" xfId="4" applyNumberFormat="1" applyFont="1" applyFill="1" applyBorder="1" applyAlignment="1">
      <alignment horizontal="right" vertical="center" wrapText="1"/>
    </xf>
    <xf numFmtId="0" fontId="5" fillId="0" borderId="8" xfId="1" applyFont="1" applyFill="1" applyBorder="1" applyAlignment="1">
      <alignment horizontal="center" vertical="center"/>
    </xf>
    <xf numFmtId="0" fontId="17" fillId="0" borderId="6" xfId="0" applyFont="1" applyBorder="1" applyAlignment="1">
      <alignment horizontal="justify" vertical="center" wrapText="1"/>
    </xf>
    <xf numFmtId="0" fontId="5" fillId="0" borderId="6" xfId="1" applyFont="1" applyFill="1" applyBorder="1" applyAlignment="1">
      <alignment horizontal="center" vertical="center"/>
    </xf>
    <xf numFmtId="0" fontId="3" fillId="0" borderId="6" xfId="1" applyFont="1" applyFill="1" applyBorder="1" applyAlignment="1">
      <alignment vertical="center" wrapText="1"/>
    </xf>
    <xf numFmtId="0" fontId="14" fillId="0" borderId="6" xfId="0" applyFont="1" applyFill="1" applyBorder="1" applyAlignment="1">
      <alignment wrapText="1"/>
    </xf>
    <xf numFmtId="164" fontId="2" fillId="0" borderId="6" xfId="5" applyNumberFormat="1" applyFont="1" applyFill="1" applyBorder="1" applyAlignment="1">
      <alignment horizontal="right" vertical="center"/>
    </xf>
    <xf numFmtId="0" fontId="2" fillId="0" borderId="6" xfId="1" applyFont="1" applyFill="1" applyBorder="1" applyAlignment="1">
      <alignment vertical="center" wrapText="1"/>
    </xf>
    <xf numFmtId="0" fontId="16" fillId="0" borderId="6" xfId="0" applyFont="1" applyBorder="1"/>
    <xf numFmtId="0" fontId="17" fillId="0" borderId="6" xfId="0" applyFont="1" applyBorder="1"/>
    <xf numFmtId="0" fontId="3" fillId="0" borderId="6" xfId="1" applyFont="1" applyBorder="1" applyAlignment="1">
      <alignment vertical="center" wrapText="1"/>
    </xf>
    <xf numFmtId="164" fontId="5" fillId="2" borderId="5" xfId="5" applyNumberFormat="1" applyFont="1" applyFill="1" applyBorder="1" applyAlignment="1">
      <alignment horizontal="right" vertical="center"/>
    </xf>
    <xf numFmtId="164" fontId="9" fillId="2" borderId="6" xfId="4" applyNumberFormat="1" applyFont="1" applyFill="1" applyBorder="1" applyAlignment="1">
      <alignment horizontal="right" vertical="center" wrapText="1"/>
    </xf>
    <xf numFmtId="0" fontId="7" fillId="2" borderId="8" xfId="1" applyFont="1" applyFill="1" applyBorder="1" applyAlignment="1">
      <alignment horizontal="center" vertical="center"/>
    </xf>
    <xf numFmtId="0" fontId="3" fillId="2" borderId="9" xfId="1" applyFont="1" applyFill="1" applyBorder="1" applyAlignment="1">
      <alignment vertical="center" wrapText="1"/>
    </xf>
    <xf numFmtId="0" fontId="15" fillId="2" borderId="5" xfId="0" applyFont="1" applyFill="1" applyBorder="1" applyAlignment="1">
      <alignment wrapText="1"/>
    </xf>
    <xf numFmtId="0" fontId="3" fillId="2" borderId="8" xfId="1" applyFont="1" applyFill="1" applyBorder="1" applyAlignment="1">
      <alignment horizontal="center" vertical="center"/>
    </xf>
    <xf numFmtId="0" fontId="18" fillId="2" borderId="6" xfId="1" applyFont="1" applyFill="1" applyBorder="1" applyAlignment="1">
      <alignment vertical="center" wrapText="1"/>
    </xf>
    <xf numFmtId="0" fontId="3" fillId="2" borderId="6" xfId="1" applyFont="1" applyFill="1" applyBorder="1" applyAlignment="1">
      <alignment horizontal="center" vertical="center" wrapText="1"/>
    </xf>
    <xf numFmtId="164" fontId="3" fillId="2" borderId="5" xfId="5" applyNumberFormat="1" applyFont="1" applyFill="1" applyBorder="1" applyAlignment="1">
      <alignment horizontal="right" vertical="center"/>
    </xf>
    <xf numFmtId="0" fontId="5" fillId="3" borderId="6" xfId="1" applyFont="1" applyFill="1" applyBorder="1" applyAlignment="1">
      <alignment horizontal="center" vertical="center"/>
    </xf>
    <xf numFmtId="0" fontId="2" fillId="3" borderId="6" xfId="1" applyFont="1" applyFill="1" applyBorder="1" applyAlignment="1">
      <alignment vertical="center" wrapText="1"/>
    </xf>
    <xf numFmtId="0" fontId="14" fillId="3" borderId="6" xfId="0" applyFont="1" applyFill="1" applyBorder="1" applyAlignment="1">
      <alignment wrapText="1"/>
    </xf>
    <xf numFmtId="0" fontId="12" fillId="3" borderId="6" xfId="1" applyFont="1" applyFill="1" applyBorder="1" applyAlignment="1">
      <alignment vertical="center" wrapText="1"/>
    </xf>
    <xf numFmtId="0" fontId="2" fillId="3" borderId="6" xfId="1" applyFont="1" applyFill="1" applyBorder="1" applyAlignment="1">
      <alignment horizontal="center" vertical="center" wrapText="1"/>
    </xf>
    <xf numFmtId="164" fontId="2" fillId="3" borderId="6" xfId="5" applyNumberFormat="1" applyFont="1" applyFill="1" applyBorder="1" applyAlignment="1">
      <alignment horizontal="right" vertical="center"/>
    </xf>
    <xf numFmtId="164" fontId="10" fillId="3" borderId="6" xfId="4" applyNumberFormat="1" applyFont="1" applyFill="1" applyBorder="1" applyAlignment="1">
      <alignment horizontal="right" vertical="center" wrapText="1"/>
    </xf>
    <xf numFmtId="164" fontId="5" fillId="3" borderId="6" xfId="1" applyNumberFormat="1" applyFont="1" applyFill="1" applyBorder="1" applyAlignment="1">
      <alignment horizontal="center" vertical="center" wrapText="1"/>
    </xf>
    <xf numFmtId="0" fontId="3" fillId="2" borderId="8" xfId="1" applyFont="1" applyFill="1" applyBorder="1" applyAlignment="1">
      <alignment vertical="center"/>
    </xf>
    <xf numFmtId="0" fontId="3" fillId="2" borderId="9" xfId="1" applyFont="1" applyFill="1" applyBorder="1" applyAlignment="1">
      <alignment vertical="center"/>
    </xf>
    <xf numFmtId="0" fontId="3" fillId="2" borderId="5" xfId="1" applyFont="1" applyFill="1" applyBorder="1" applyAlignment="1">
      <alignment vertical="center"/>
    </xf>
    <xf numFmtId="0" fontId="3" fillId="0" borderId="0" xfId="1" applyFont="1" applyAlignment="1">
      <alignment horizontal="center" vertical="center"/>
    </xf>
    <xf numFmtId="0" fontId="19" fillId="0" borderId="0" xfId="1" applyFont="1" applyFill="1" applyBorder="1" applyAlignment="1">
      <alignment horizontal="center" vertical="center"/>
    </xf>
    <xf numFmtId="0" fontId="3" fillId="2" borderId="2" xfId="1" applyFont="1" applyFill="1" applyBorder="1" applyAlignment="1">
      <alignment vertical="center"/>
    </xf>
    <xf numFmtId="0" fontId="15" fillId="2" borderId="3" xfId="0" applyFont="1" applyFill="1" applyBorder="1" applyAlignment="1">
      <alignment wrapText="1"/>
    </xf>
    <xf numFmtId="164" fontId="10" fillId="0" borderId="5" xfId="4" applyNumberFormat="1" applyFont="1" applyFill="1" applyBorder="1" applyAlignment="1">
      <alignment horizontal="right" vertical="center" wrapText="1"/>
    </xf>
    <xf numFmtId="0" fontId="3" fillId="2" borderId="1" xfId="1" applyFont="1" applyFill="1" applyBorder="1" applyAlignment="1">
      <alignment horizontal="center" vertical="center" wrapText="1"/>
    </xf>
    <xf numFmtId="164" fontId="3" fillId="2" borderId="3" xfId="5" applyNumberFormat="1" applyFont="1" applyFill="1" applyBorder="1" applyAlignment="1">
      <alignment horizontal="right" vertical="center"/>
    </xf>
    <xf numFmtId="0" fontId="23" fillId="2" borderId="6" xfId="0" applyFont="1" applyFill="1" applyBorder="1" applyAlignment="1">
      <alignment vertical="center" wrapText="1"/>
    </xf>
    <xf numFmtId="0" fontId="24" fillId="0" borderId="6" xfId="0" applyFont="1" applyBorder="1" applyAlignment="1">
      <alignment vertical="center"/>
    </xf>
    <xf numFmtId="0" fontId="24" fillId="0" borderId="5" xfId="1" applyFont="1" applyFill="1" applyBorder="1" applyAlignment="1">
      <alignment vertical="center" wrapText="1"/>
    </xf>
    <xf numFmtId="0" fontId="25" fillId="0" borderId="6" xfId="0" applyFont="1" applyBorder="1" applyAlignment="1">
      <alignment horizontal="center" vertical="center"/>
    </xf>
    <xf numFmtId="0" fontId="23" fillId="0" borderId="6" xfId="0" applyFont="1" applyBorder="1" applyAlignment="1">
      <alignment vertical="center" wrapText="1"/>
    </xf>
    <xf numFmtId="0" fontId="24" fillId="0" borderId="6" xfId="0" applyFont="1" applyBorder="1" applyAlignment="1">
      <alignment horizontal="center" vertical="center" wrapText="1"/>
    </xf>
    <xf numFmtId="0" fontId="11" fillId="4" borderId="6" xfId="0" applyFont="1" applyFill="1" applyBorder="1" applyAlignment="1">
      <alignment horizontal="center" vertical="center" wrapText="1"/>
    </xf>
    <xf numFmtId="0" fontId="24" fillId="5" borderId="6" xfId="0" applyFont="1" applyFill="1" applyBorder="1" applyAlignment="1">
      <alignment horizontal="center" vertical="center" wrapText="1"/>
    </xf>
    <xf numFmtId="3" fontId="25" fillId="0" borderId="6" xfId="0" applyNumberFormat="1" applyFont="1" applyBorder="1" applyAlignment="1">
      <alignment horizontal="center" vertical="center" wrapText="1"/>
    </xf>
    <xf numFmtId="0" fontId="24" fillId="0" borderId="6" xfId="0" applyFont="1" applyBorder="1" applyAlignment="1">
      <alignment vertical="center" wrapText="1"/>
    </xf>
    <xf numFmtId="0" fontId="11"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26" fillId="0" borderId="6" xfId="0" applyFont="1" applyBorder="1" applyAlignment="1">
      <alignment vertical="center" wrapText="1"/>
    </xf>
    <xf numFmtId="0" fontId="27" fillId="0" borderId="6" xfId="0" applyFont="1" applyBorder="1" applyAlignment="1">
      <alignment vertical="center" wrapText="1"/>
    </xf>
    <xf numFmtId="0" fontId="28" fillId="0" borderId="10" xfId="0" applyFont="1" applyFill="1" applyBorder="1" applyAlignment="1">
      <alignment wrapText="1"/>
    </xf>
    <xf numFmtId="0" fontId="24" fillId="0" borderId="6" xfId="1" applyFont="1" applyFill="1" applyBorder="1" applyAlignment="1">
      <alignment vertical="center" wrapText="1"/>
    </xf>
    <xf numFmtId="0" fontId="11" fillId="0" borderId="4" xfId="1" applyFont="1" applyFill="1" applyBorder="1" applyAlignment="1">
      <alignment horizontal="center" vertical="center" wrapText="1"/>
    </xf>
    <xf numFmtId="164" fontId="11" fillId="0" borderId="10" xfId="5" applyNumberFormat="1" applyFont="1" applyFill="1" applyBorder="1" applyAlignment="1">
      <alignment horizontal="right" vertical="center"/>
    </xf>
    <xf numFmtId="3" fontId="24" fillId="0" borderId="6" xfId="0" applyNumberFormat="1" applyFont="1" applyBorder="1" applyAlignment="1">
      <alignment horizontal="right" vertical="center" wrapText="1"/>
    </xf>
    <xf numFmtId="0" fontId="5" fillId="6" borderId="8" xfId="1" applyFont="1" applyFill="1" applyBorder="1" applyAlignment="1">
      <alignment horizontal="center" vertical="center"/>
    </xf>
    <xf numFmtId="0" fontId="29" fillId="6" borderId="10" xfId="0" applyFont="1" applyFill="1" applyBorder="1" applyAlignment="1">
      <alignment wrapText="1"/>
    </xf>
    <xf numFmtId="0" fontId="28" fillId="6" borderId="10" xfId="0" applyFont="1" applyFill="1" applyBorder="1" applyAlignment="1">
      <alignment wrapText="1"/>
    </xf>
    <xf numFmtId="0" fontId="24" fillId="6" borderId="6" xfId="1" applyFont="1" applyFill="1" applyBorder="1" applyAlignment="1">
      <alignment vertical="center" wrapText="1"/>
    </xf>
    <xf numFmtId="0" fontId="11" fillId="6" borderId="4" xfId="1" applyFont="1" applyFill="1" applyBorder="1" applyAlignment="1">
      <alignment horizontal="center" vertical="center" wrapText="1"/>
    </xf>
    <xf numFmtId="164" fontId="11" fillId="6" borderId="10" xfId="5" applyNumberFormat="1" applyFont="1" applyFill="1" applyBorder="1" applyAlignment="1">
      <alignment horizontal="right" vertical="center"/>
    </xf>
    <xf numFmtId="164" fontId="9" fillId="6" borderId="6" xfId="4" applyNumberFormat="1" applyFont="1" applyFill="1" applyBorder="1" applyAlignment="1">
      <alignment horizontal="right" vertical="center" wrapText="1"/>
    </xf>
    <xf numFmtId="0" fontId="21" fillId="6" borderId="6" xfId="0" applyFont="1" applyFill="1" applyBorder="1" applyAlignment="1">
      <alignment vertical="center" wrapText="1"/>
    </xf>
    <xf numFmtId="0" fontId="22" fillId="6" borderId="6" xfId="0" applyFont="1" applyFill="1" applyBorder="1" applyAlignment="1">
      <alignment vertical="center" wrapText="1"/>
    </xf>
    <xf numFmtId="0" fontId="12" fillId="6" borderId="5" xfId="1" applyFont="1" applyFill="1" applyBorder="1" applyAlignment="1">
      <alignment vertical="center" wrapText="1"/>
    </xf>
    <xf numFmtId="0" fontId="20" fillId="6" borderId="6" xfId="0" applyFont="1" applyFill="1" applyBorder="1" applyAlignment="1">
      <alignment horizontal="center" vertical="center" wrapText="1"/>
    </xf>
    <xf numFmtId="164" fontId="9" fillId="6" borderId="5" xfId="4" applyNumberFormat="1" applyFont="1" applyFill="1" applyBorder="1" applyAlignment="1">
      <alignment horizontal="right" vertical="center" wrapText="1"/>
    </xf>
    <xf numFmtId="0" fontId="5" fillId="6" borderId="6" xfId="1" applyFont="1" applyFill="1" applyBorder="1" applyAlignment="1">
      <alignment horizontal="center" vertical="center"/>
    </xf>
    <xf numFmtId="0" fontId="29" fillId="6" borderId="6" xfId="0" applyFont="1" applyFill="1" applyBorder="1" applyAlignment="1">
      <alignment wrapText="1"/>
    </xf>
    <xf numFmtId="0" fontId="23" fillId="7" borderId="6" xfId="0" applyFont="1" applyFill="1" applyBorder="1" applyAlignment="1">
      <alignment vertical="center" wrapText="1"/>
    </xf>
    <xf numFmtId="0" fontId="11" fillId="7" borderId="6" xfId="0" applyFont="1" applyFill="1" applyBorder="1" applyAlignment="1">
      <alignment vertical="center" wrapText="1"/>
    </xf>
    <xf numFmtId="0" fontId="11" fillId="4" borderId="6" xfId="0" applyFont="1" applyFill="1" applyBorder="1" applyAlignment="1">
      <alignment vertical="center" wrapText="1"/>
    </xf>
    <xf numFmtId="0" fontId="23" fillId="0" borderId="0" xfId="0" applyFont="1" applyAlignment="1">
      <alignment vertical="center"/>
    </xf>
    <xf numFmtId="0" fontId="23" fillId="4" borderId="0" xfId="0" applyFont="1" applyFill="1" applyAlignment="1">
      <alignment vertical="center" wrapText="1"/>
    </xf>
    <xf numFmtId="0" fontId="22" fillId="0" borderId="6" xfId="0" applyFont="1" applyBorder="1" applyAlignment="1">
      <alignment vertical="center"/>
    </xf>
    <xf numFmtId="0" fontId="25" fillId="7" borderId="6" xfId="0" applyFont="1" applyFill="1" applyBorder="1" applyAlignment="1">
      <alignment vertical="center" wrapText="1"/>
    </xf>
    <xf numFmtId="0" fontId="30" fillId="0" borderId="6" xfId="0" applyFont="1" applyBorder="1" applyAlignment="1">
      <alignment vertical="center"/>
    </xf>
    <xf numFmtId="0" fontId="24" fillId="7" borderId="6" xfId="0" applyFont="1" applyFill="1" applyBorder="1" applyAlignment="1">
      <alignment horizontal="center" vertical="center"/>
    </xf>
    <xf numFmtId="0" fontId="24" fillId="4" borderId="6" xfId="0" applyFont="1" applyFill="1" applyBorder="1" applyAlignment="1">
      <alignment horizontal="center" vertical="center"/>
    </xf>
    <xf numFmtId="0" fontId="25" fillId="0" borderId="6" xfId="0" applyFont="1" applyBorder="1"/>
    <xf numFmtId="0" fontId="23" fillId="0" borderId="6" xfId="0" applyFont="1" applyBorder="1"/>
    <xf numFmtId="0" fontId="25" fillId="4" borderId="6" xfId="0" applyFont="1" applyFill="1" applyBorder="1" applyAlignment="1">
      <alignment vertical="center" wrapText="1"/>
    </xf>
    <xf numFmtId="0" fontId="23" fillId="4" borderId="6" xfId="0" applyFont="1" applyFill="1" applyBorder="1" applyAlignment="1">
      <alignment vertical="center" wrapText="1"/>
    </xf>
    <xf numFmtId="0" fontId="24" fillId="4" borderId="6" xfId="0" applyFont="1" applyFill="1" applyBorder="1" applyAlignment="1">
      <alignment vertical="center" wrapText="1"/>
    </xf>
    <xf numFmtId="0" fontId="18" fillId="0" borderId="12" xfId="0" applyFont="1" applyBorder="1" applyAlignment="1">
      <alignment vertical="center" wrapText="1"/>
    </xf>
    <xf numFmtId="0" fontId="18" fillId="0" borderId="0" xfId="0" applyFont="1"/>
    <xf numFmtId="0" fontId="18"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6" xfId="0" applyFont="1" applyBorder="1" applyAlignment="1">
      <alignment vertical="center" wrapText="1"/>
    </xf>
    <xf numFmtId="0" fontId="23" fillId="8" borderId="6" xfId="0" applyFont="1" applyFill="1" applyBorder="1" applyAlignment="1">
      <alignment horizontal="center" vertical="center" wrapText="1"/>
    </xf>
    <xf numFmtId="0" fontId="23" fillId="8" borderId="6" xfId="0" applyFont="1" applyFill="1" applyBorder="1" applyAlignment="1">
      <alignment vertical="center" wrapText="1"/>
    </xf>
    <xf numFmtId="0" fontId="23" fillId="0" borderId="6" xfId="0" applyFont="1" applyBorder="1" applyAlignment="1">
      <alignment horizontal="center" vertical="center" wrapText="1"/>
    </xf>
    <xf numFmtId="0" fontId="24" fillId="5" borderId="6" xfId="0" applyFont="1" applyFill="1" applyBorder="1" applyAlignment="1">
      <alignment vertical="center" wrapText="1"/>
    </xf>
    <xf numFmtId="0" fontId="24" fillId="0" borderId="6" xfId="0" applyFont="1" applyBorder="1" applyAlignment="1">
      <alignment horizontal="justify" vertical="center" wrapText="1"/>
    </xf>
    <xf numFmtId="0" fontId="11" fillId="0" borderId="6" xfId="0" applyFont="1" applyBorder="1" applyAlignment="1">
      <alignment vertical="center" wrapText="1"/>
    </xf>
    <xf numFmtId="0" fontId="32" fillId="0" borderId="6" xfId="0" applyFont="1" applyBorder="1" applyAlignment="1">
      <alignment vertical="center" wrapText="1"/>
    </xf>
    <xf numFmtId="0" fontId="23" fillId="0" borderId="6" xfId="0" applyFont="1" applyBorder="1" applyAlignment="1">
      <alignment horizontal="center" vertical="center" wrapText="1"/>
    </xf>
    <xf numFmtId="0" fontId="23" fillId="0" borderId="6" xfId="0" applyFont="1" applyBorder="1" applyAlignment="1">
      <alignment vertical="center" wrapText="1"/>
    </xf>
    <xf numFmtId="0" fontId="18" fillId="0" borderId="11" xfId="0" applyFont="1" applyBorder="1" applyAlignment="1">
      <alignment vertical="center" wrapText="1"/>
    </xf>
    <xf numFmtId="0" fontId="23" fillId="8" borderId="5" xfId="0" applyFont="1" applyFill="1" applyBorder="1" applyAlignment="1">
      <alignment horizontal="center" vertical="center" wrapText="1"/>
    </xf>
    <xf numFmtId="0" fontId="23" fillId="0" borderId="5" xfId="0" applyFont="1" applyBorder="1" applyAlignment="1">
      <alignment horizontal="center" vertical="center" wrapText="1"/>
    </xf>
    <xf numFmtId="0" fontId="24" fillId="0" borderId="5" xfId="0" applyFont="1" applyBorder="1" applyAlignment="1">
      <alignment horizontal="center" vertical="center" wrapText="1"/>
    </xf>
    <xf numFmtId="3" fontId="0" fillId="0" borderId="0" xfId="0" applyNumberFormat="1"/>
    <xf numFmtId="3" fontId="2" fillId="0" borderId="0" xfId="0" applyNumberFormat="1" applyFont="1"/>
    <xf numFmtId="164" fontId="23" fillId="0" borderId="6" xfId="8" applyNumberFormat="1" applyFont="1" applyBorder="1" applyAlignment="1">
      <alignment vertical="center" wrapText="1"/>
    </xf>
    <xf numFmtId="0" fontId="19" fillId="0" borderId="6" xfId="1" applyFont="1" applyFill="1" applyBorder="1" applyAlignment="1">
      <alignment horizontal="center" vertical="center"/>
    </xf>
    <xf numFmtId="0" fontId="3" fillId="0" borderId="6" xfId="1" applyFont="1" applyBorder="1" applyAlignment="1">
      <alignment horizontal="center" vertical="center"/>
    </xf>
    <xf numFmtId="0" fontId="5" fillId="0" borderId="6" xfId="1" applyFont="1" applyFill="1" applyBorder="1" applyAlignment="1">
      <alignment horizontal="center" vertical="center" wrapText="1"/>
    </xf>
    <xf numFmtId="0" fontId="0" fillId="0" borderId="6" xfId="0" applyBorder="1"/>
    <xf numFmtId="164" fontId="9" fillId="9" borderId="5" xfId="4" applyNumberFormat="1" applyFont="1" applyFill="1" applyBorder="1" applyAlignment="1">
      <alignment horizontal="right" vertical="center" wrapText="1"/>
    </xf>
    <xf numFmtId="164" fontId="0" fillId="0" borderId="0" xfId="8" applyNumberFormat="1" applyFont="1"/>
    <xf numFmtId="164" fontId="0" fillId="0" borderId="0" xfId="0" applyNumberFormat="1"/>
    <xf numFmtId="0" fontId="24" fillId="0" borderId="1" xfId="0" applyFont="1" applyBorder="1" applyAlignment="1">
      <alignment horizontal="center" vertical="center" wrapText="1"/>
    </xf>
    <xf numFmtId="0" fontId="11" fillId="0" borderId="1" xfId="0" applyFont="1" applyBorder="1" applyAlignment="1">
      <alignment vertical="center" wrapText="1"/>
    </xf>
    <xf numFmtId="0" fontId="24" fillId="0" borderId="3" xfId="0" applyFont="1" applyBorder="1" applyAlignment="1">
      <alignment horizontal="center" vertical="center" wrapText="1"/>
    </xf>
    <xf numFmtId="0" fontId="24" fillId="0" borderId="1" xfId="0" applyFont="1" applyBorder="1" applyAlignment="1">
      <alignment vertical="center" wrapText="1"/>
    </xf>
    <xf numFmtId="164" fontId="9" fillId="9" borderId="3" xfId="4" applyNumberFormat="1" applyFont="1" applyFill="1" applyBorder="1" applyAlignment="1">
      <alignment horizontal="right" vertical="center" wrapText="1"/>
    </xf>
    <xf numFmtId="0" fontId="0" fillId="0" borderId="1" xfId="0" applyBorder="1"/>
    <xf numFmtId="0" fontId="0" fillId="6" borderId="6" xfId="0" applyFill="1" applyBorder="1"/>
    <xf numFmtId="0" fontId="0" fillId="0" borderId="5" xfId="0" applyBorder="1"/>
    <xf numFmtId="0" fontId="0" fillId="6" borderId="1" xfId="0" applyFill="1" applyBorder="1"/>
    <xf numFmtId="0" fontId="33" fillId="10" borderId="6" xfId="0" applyFont="1" applyFill="1" applyBorder="1" applyAlignment="1">
      <alignment horizontal="center" vertical="center" wrapText="1"/>
    </xf>
    <xf numFmtId="0" fontId="34" fillId="0" borderId="6" xfId="0" applyFont="1" applyBorder="1" applyAlignment="1">
      <alignment horizontal="center" vertical="center" wrapText="1"/>
    </xf>
    <xf numFmtId="0" fontId="0" fillId="0" borderId="6" xfId="0" applyBorder="1" applyAlignment="1">
      <alignment vertical="center" wrapText="1"/>
    </xf>
    <xf numFmtId="0" fontId="33" fillId="10" borderId="6" xfId="0" applyFont="1" applyFill="1" applyBorder="1" applyAlignment="1">
      <alignment vertical="center" wrapText="1"/>
    </xf>
    <xf numFmtId="0" fontId="24" fillId="0" borderId="6" xfId="0" applyFont="1" applyBorder="1" applyAlignment="1">
      <alignment horizontal="right" vertical="center" wrapText="1"/>
    </xf>
    <xf numFmtId="164" fontId="24" fillId="0" borderId="6" xfId="8" applyNumberFormat="1" applyFont="1" applyBorder="1" applyAlignment="1">
      <alignment horizontal="right" vertical="center" wrapText="1"/>
    </xf>
    <xf numFmtId="0" fontId="24" fillId="0" borderId="8" xfId="0" applyFont="1" applyBorder="1" applyAlignment="1">
      <alignment horizontal="center" vertical="center" wrapText="1"/>
    </xf>
    <xf numFmtId="0" fontId="11" fillId="0" borderId="6" xfId="0" applyFont="1" applyBorder="1"/>
    <xf numFmtId="164" fontId="11" fillId="0" borderId="6" xfId="8" applyNumberFormat="1" applyFont="1" applyBorder="1"/>
    <xf numFmtId="164" fontId="25" fillId="0" borderId="6" xfId="8" applyNumberFormat="1" applyFont="1" applyBorder="1"/>
    <xf numFmtId="0" fontId="3" fillId="6" borderId="1" xfId="0" applyFont="1" applyFill="1" applyBorder="1" applyAlignment="1">
      <alignment horizontal="left"/>
    </xf>
    <xf numFmtId="0" fontId="23" fillId="0" borderId="8" xfId="0" applyFont="1" applyBorder="1" applyAlignment="1">
      <alignment horizontal="center" vertical="center" wrapText="1"/>
    </xf>
    <xf numFmtId="164" fontId="23" fillId="0" borderId="6" xfId="8" applyNumberFormat="1" applyFont="1" applyBorder="1" applyAlignment="1">
      <alignment horizontal="right" vertical="center" wrapText="1"/>
    </xf>
    <xf numFmtId="0" fontId="2" fillId="6" borderId="6" xfId="1" applyFont="1" applyFill="1" applyBorder="1" applyAlignment="1">
      <alignment horizontal="center" vertical="center"/>
    </xf>
    <xf numFmtId="0" fontId="9" fillId="6" borderId="10" xfId="0" applyFont="1" applyFill="1" applyBorder="1" applyAlignment="1">
      <alignment wrapText="1"/>
    </xf>
    <xf numFmtId="0" fontId="7" fillId="0" borderId="12" xfId="0" applyFont="1" applyBorder="1" applyAlignment="1">
      <alignment vertical="center" wrapText="1"/>
    </xf>
    <xf numFmtId="0" fontId="5" fillId="0" borderId="12" xfId="0" applyFont="1" applyBorder="1" applyAlignment="1">
      <alignment horizontal="center" vertical="center"/>
    </xf>
    <xf numFmtId="0" fontId="5" fillId="0" borderId="6" xfId="0" applyFont="1" applyBorder="1" applyAlignment="1">
      <alignment horizontal="center" vertical="center"/>
    </xf>
    <xf numFmtId="0" fontId="25" fillId="0" borderId="6" xfId="0" applyFont="1" applyBorder="1" applyAlignment="1">
      <alignment vertical="center" wrapText="1"/>
    </xf>
    <xf numFmtId="0" fontId="36" fillId="0" borderId="6" xfId="0" applyFont="1" applyBorder="1" applyAlignment="1">
      <alignment vertical="center" wrapText="1"/>
    </xf>
    <xf numFmtId="0" fontId="11" fillId="0" borderId="6" xfId="0" applyFont="1" applyBorder="1" applyAlignment="1">
      <alignment vertical="center" wrapText="1"/>
    </xf>
    <xf numFmtId="0" fontId="36" fillId="0" borderId="6" xfId="0" applyFont="1" applyBorder="1"/>
    <xf numFmtId="0" fontId="24" fillId="0" borderId="6" xfId="0" applyFont="1" applyBorder="1" applyAlignment="1">
      <alignment horizontal="center" vertical="center"/>
    </xf>
    <xf numFmtId="0" fontId="11" fillId="0" borderId="6" xfId="0" applyFont="1" applyBorder="1" applyAlignment="1">
      <alignment horizontal="center" vertical="center"/>
    </xf>
    <xf numFmtId="0" fontId="11" fillId="0" borderId="6" xfId="0" applyFont="1" applyBorder="1" applyAlignment="1">
      <alignment horizontal="center" vertical="center"/>
    </xf>
    <xf numFmtId="0" fontId="11" fillId="0" borderId="6" xfId="0" applyFont="1" applyBorder="1" applyAlignment="1">
      <alignment vertical="center"/>
    </xf>
    <xf numFmtId="0" fontId="11" fillId="0" borderId="4" xfId="0" applyFont="1" applyBorder="1" applyAlignment="1">
      <alignment horizontal="center" vertical="center" wrapText="1"/>
    </xf>
    <xf numFmtId="164" fontId="24" fillId="0" borderId="6" xfId="8" applyNumberFormat="1" applyFont="1" applyBorder="1" applyAlignment="1">
      <alignment horizontal="center" vertical="center" wrapText="1"/>
    </xf>
    <xf numFmtId="164" fontId="0" fillId="0" borderId="6" xfId="8" applyNumberFormat="1" applyFont="1" applyBorder="1"/>
    <xf numFmtId="164" fontId="5" fillId="0" borderId="6" xfId="8" applyNumberFormat="1" applyFont="1" applyBorder="1" applyAlignment="1">
      <alignment horizontal="center" vertical="center"/>
    </xf>
    <xf numFmtId="0" fontId="25" fillId="0" borderId="6" xfId="0" applyFont="1" applyFill="1" applyBorder="1" applyAlignment="1">
      <alignment horizontal="center" vertical="center" wrapText="1"/>
    </xf>
    <xf numFmtId="0" fontId="7" fillId="0" borderId="13" xfId="0" applyFont="1" applyBorder="1" applyAlignment="1">
      <alignment vertical="center" wrapText="1"/>
    </xf>
    <xf numFmtId="0" fontId="7" fillId="0" borderId="11" xfId="0" applyFont="1" applyBorder="1" applyAlignment="1">
      <alignment vertical="center" wrapText="1"/>
    </xf>
    <xf numFmtId="0" fontId="18" fillId="0" borderId="0" xfId="0" applyFont="1" applyBorder="1" applyAlignment="1">
      <alignment vertical="center" wrapText="1"/>
    </xf>
    <xf numFmtId="0" fontId="5" fillId="0" borderId="0" xfId="0" applyFont="1" applyBorder="1" applyAlignment="1">
      <alignment horizontal="center" vertical="center"/>
    </xf>
    <xf numFmtId="0" fontId="7" fillId="0" borderId="0" xfId="0" applyFont="1" applyBorder="1" applyAlignment="1">
      <alignment vertical="center" wrapText="1"/>
    </xf>
    <xf numFmtId="43" fontId="0" fillId="0" borderId="0" xfId="8" applyNumberFormat="1" applyFont="1"/>
    <xf numFmtId="43" fontId="0" fillId="0" borderId="0" xfId="0" applyNumberFormat="1"/>
    <xf numFmtId="43" fontId="0" fillId="6" borderId="0" xfId="8" applyNumberFormat="1" applyFont="1" applyFill="1"/>
    <xf numFmtId="0" fontId="11" fillId="6" borderId="6" xfId="0" applyFont="1" applyFill="1" applyBorder="1" applyAlignment="1">
      <alignment horizontal="center" vertical="center" wrapText="1"/>
    </xf>
    <xf numFmtId="0" fontId="11" fillId="6" borderId="6" xfId="0" applyFont="1" applyFill="1" applyBorder="1"/>
    <xf numFmtId="164" fontId="11" fillId="6" borderId="6" xfId="8" applyNumberFormat="1" applyFont="1" applyFill="1" applyBorder="1"/>
    <xf numFmtId="0" fontId="0" fillId="6" borderId="0" xfId="0" applyFill="1"/>
    <xf numFmtId="0" fontId="25" fillId="6" borderId="6" xfId="0" applyFont="1" applyFill="1" applyBorder="1" applyAlignment="1">
      <alignment horizontal="center" vertical="center" wrapText="1"/>
    </xf>
    <xf numFmtId="0" fontId="25" fillId="6" borderId="6" xfId="0" applyFont="1" applyFill="1" applyBorder="1" applyAlignment="1">
      <alignment vertical="center" wrapText="1"/>
    </xf>
    <xf numFmtId="0" fontId="12" fillId="4" borderId="6" xfId="0" applyFont="1" applyFill="1" applyBorder="1" applyAlignment="1">
      <alignment horizontal="center" vertical="center" wrapText="1"/>
    </xf>
    <xf numFmtId="0" fontId="25" fillId="2" borderId="6" xfId="0" applyFont="1" applyFill="1" applyBorder="1" applyAlignment="1">
      <alignment horizontal="center" vertical="center" wrapText="1"/>
    </xf>
    <xf numFmtId="0" fontId="25" fillId="2" borderId="6" xfId="0" applyFont="1" applyFill="1" applyBorder="1" applyAlignment="1">
      <alignment vertical="center" wrapText="1"/>
    </xf>
    <xf numFmtId="0" fontId="24" fillId="4" borderId="6" xfId="0" applyFont="1" applyFill="1" applyBorder="1" applyAlignment="1">
      <alignment horizontal="center" vertical="center" wrapText="1"/>
    </xf>
    <xf numFmtId="0" fontId="40" fillId="0" borderId="6" xfId="0" applyFont="1" applyBorder="1" applyAlignment="1">
      <alignment vertical="center" wrapText="1"/>
    </xf>
    <xf numFmtId="0" fontId="30" fillId="0" borderId="6" xfId="0" applyFont="1" applyBorder="1" applyAlignment="1">
      <alignment horizontal="center" vertical="center"/>
    </xf>
    <xf numFmtId="0" fontId="5" fillId="4" borderId="6" xfId="0" applyFont="1" applyFill="1" applyBorder="1" applyAlignment="1">
      <alignment horizontal="center" vertical="center" wrapText="1"/>
    </xf>
    <xf numFmtId="0" fontId="12" fillId="5" borderId="6" xfId="0" applyFont="1" applyFill="1" applyBorder="1" applyAlignment="1">
      <alignment horizontal="center" vertical="center" wrapText="1"/>
    </xf>
    <xf numFmtId="164" fontId="7" fillId="0" borderId="6" xfId="8" applyNumberFormat="1" applyFont="1" applyBorder="1" applyAlignment="1">
      <alignment horizontal="center" vertical="center" wrapText="1"/>
    </xf>
    <xf numFmtId="164" fontId="20" fillId="0" borderId="6" xfId="8" applyNumberFormat="1" applyFont="1" applyBorder="1" applyAlignment="1">
      <alignment horizontal="center" vertical="center"/>
    </xf>
    <xf numFmtId="164" fontId="25" fillId="6" borderId="6" xfId="8" applyNumberFormat="1" applyFont="1" applyFill="1" applyBorder="1"/>
    <xf numFmtId="0" fontId="20" fillId="0" borderId="0" xfId="0" applyFont="1"/>
    <xf numFmtId="0" fontId="38" fillId="6" borderId="6" xfId="0" applyFont="1" applyFill="1" applyBorder="1" applyAlignment="1">
      <alignment vertical="center"/>
    </xf>
    <xf numFmtId="0" fontId="20" fillId="6" borderId="6" xfId="0" applyFont="1" applyFill="1" applyBorder="1"/>
    <xf numFmtId="0" fontId="39" fillId="6" borderId="6" xfId="0" applyFont="1" applyFill="1" applyBorder="1" applyAlignment="1">
      <alignment vertical="center"/>
    </xf>
    <xf numFmtId="164" fontId="20" fillId="6" borderId="6" xfId="8" applyNumberFormat="1" applyFont="1" applyFill="1" applyBorder="1" applyAlignment="1">
      <alignment horizontal="center" vertical="center"/>
    </xf>
    <xf numFmtId="0" fontId="20" fillId="6" borderId="0" xfId="0" applyFont="1" applyFill="1"/>
    <xf numFmtId="0" fontId="11" fillId="4" borderId="6" xfId="0" applyFont="1" applyFill="1" applyBorder="1" applyAlignment="1">
      <alignment horizontal="center" vertical="center"/>
    </xf>
    <xf numFmtId="0" fontId="24" fillId="0" borderId="6" xfId="0" applyFont="1" applyFill="1" applyBorder="1" applyAlignment="1">
      <alignment horizontal="center" vertical="center" wrapText="1"/>
    </xf>
    <xf numFmtId="164" fontId="24" fillId="0" borderId="6" xfId="8" applyNumberFormat="1" applyFont="1" applyFill="1" applyBorder="1" applyAlignment="1">
      <alignment horizontal="right" vertical="center" wrapText="1"/>
    </xf>
    <xf numFmtId="164" fontId="25" fillId="6" borderId="6" xfId="8" applyNumberFormat="1" applyFont="1" applyFill="1" applyBorder="1" applyAlignment="1">
      <alignment vertical="center" wrapText="1"/>
    </xf>
    <xf numFmtId="0" fontId="0" fillId="0" borderId="8" xfId="0" applyBorder="1"/>
    <xf numFmtId="0" fontId="24" fillId="0" borderId="6" xfId="0" applyFont="1" applyBorder="1" applyAlignment="1">
      <alignment vertical="top" wrapText="1"/>
    </xf>
    <xf numFmtId="0" fontId="20" fillId="6" borderId="8" xfId="0" applyFont="1" applyFill="1" applyBorder="1"/>
    <xf numFmtId="0" fontId="23" fillId="6" borderId="6" xfId="0" applyFont="1" applyFill="1" applyBorder="1" applyAlignment="1">
      <alignment vertical="center" wrapText="1"/>
    </xf>
    <xf numFmtId="0" fontId="23" fillId="6" borderId="6" xfId="0" applyFont="1" applyFill="1" applyBorder="1" applyAlignment="1">
      <alignment horizontal="center" vertical="center" wrapText="1"/>
    </xf>
    <xf numFmtId="164" fontId="18" fillId="0" borderId="6" xfId="8" applyNumberFormat="1" applyFont="1" applyBorder="1" applyAlignment="1">
      <alignment vertical="center" wrapText="1"/>
    </xf>
    <xf numFmtId="0" fontId="12" fillId="0" borderId="6" xfId="0" applyFont="1" applyBorder="1" applyAlignment="1">
      <alignment vertical="top" wrapText="1"/>
    </xf>
    <xf numFmtId="0" fontId="11" fillId="0" borderId="6" xfId="0" applyFont="1" applyBorder="1" applyAlignment="1">
      <alignment vertical="center" wrapText="1"/>
    </xf>
    <xf numFmtId="0" fontId="11" fillId="0" borderId="6" xfId="0" applyFont="1" applyBorder="1" applyAlignment="1">
      <alignment vertical="center"/>
    </xf>
    <xf numFmtId="0" fontId="11" fillId="0" borderId="6" xfId="0" applyFont="1" applyBorder="1" applyAlignment="1">
      <alignment horizontal="center" vertical="center"/>
    </xf>
    <xf numFmtId="0" fontId="14" fillId="0" borderId="5" xfId="0" applyFont="1" applyFill="1" applyBorder="1" applyAlignment="1">
      <alignment wrapText="1"/>
    </xf>
    <xf numFmtId="0" fontId="2" fillId="0" borderId="0" xfId="0" applyFont="1" applyFill="1"/>
    <xf numFmtId="0" fontId="2" fillId="0" borderId="6" xfId="0" applyFont="1" applyBorder="1" applyAlignment="1">
      <alignment horizontal="center" vertical="center"/>
    </xf>
    <xf numFmtId="0" fontId="45" fillId="0" borderId="6" xfId="0" applyFont="1" applyBorder="1" applyAlignment="1">
      <alignment horizontal="left" vertical="center"/>
    </xf>
    <xf numFmtId="0" fontId="2" fillId="0" borderId="6" xfId="0" applyFont="1" applyBorder="1" applyAlignment="1">
      <alignment horizontal="center" vertical="center" wrapText="1"/>
    </xf>
    <xf numFmtId="0" fontId="10" fillId="0" borderId="6" xfId="0" applyFont="1" applyBorder="1" applyAlignment="1">
      <alignment horizontal="center" vertical="center"/>
    </xf>
    <xf numFmtId="0" fontId="45" fillId="0" borderId="6" xfId="0" applyFont="1" applyBorder="1" applyAlignment="1">
      <alignment horizontal="center" vertical="center"/>
    </xf>
    <xf numFmtId="0" fontId="46" fillId="0" borderId="6" xfId="0" applyFont="1" applyFill="1" applyBorder="1" applyAlignment="1">
      <alignment horizontal="center" vertical="center" wrapText="1"/>
    </xf>
    <xf numFmtId="164" fontId="47" fillId="9" borderId="8" xfId="7" applyNumberFormat="1" applyFont="1" applyFill="1" applyBorder="1" applyAlignment="1">
      <alignment horizontal="right" vertical="center" wrapText="1"/>
    </xf>
    <xf numFmtId="164" fontId="47" fillId="9" borderId="6" xfId="7" applyNumberFormat="1" applyFont="1" applyFill="1" applyBorder="1" applyAlignment="1">
      <alignment horizontal="right" vertical="center" wrapText="1"/>
    </xf>
    <xf numFmtId="0" fontId="11" fillId="0" borderId="5" xfId="1" applyFont="1" applyBorder="1" applyAlignment="1">
      <alignment horizontal="left" vertical="center" wrapText="1"/>
    </xf>
    <xf numFmtId="0" fontId="2" fillId="0" borderId="0" xfId="0" applyFont="1"/>
    <xf numFmtId="0" fontId="48" fillId="0" borderId="6" xfId="0" applyFont="1" applyBorder="1" applyAlignment="1">
      <alignment horizontal="center" vertical="center"/>
    </xf>
    <xf numFmtId="164" fontId="47" fillId="9" borderId="14" xfId="7" applyNumberFormat="1" applyFont="1" applyFill="1" applyBorder="1" applyAlignment="1">
      <alignment horizontal="right" vertical="center" wrapText="1"/>
    </xf>
    <xf numFmtId="164" fontId="47" fillId="9" borderId="4" xfId="7" applyNumberFormat="1" applyFont="1" applyFill="1" applyBorder="1" applyAlignment="1">
      <alignment horizontal="right" vertical="center" wrapText="1"/>
    </xf>
    <xf numFmtId="164" fontId="5" fillId="0" borderId="15" xfId="1" applyNumberFormat="1" applyFont="1" applyBorder="1" applyAlignment="1">
      <alignment horizontal="center" vertical="center" wrapText="1"/>
    </xf>
    <xf numFmtId="164" fontId="5" fillId="0" borderId="16" xfId="1" applyNumberFormat="1" applyFont="1" applyBorder="1" applyAlignment="1">
      <alignment horizontal="center" vertical="center" wrapText="1"/>
    </xf>
    <xf numFmtId="164" fontId="5" fillId="0" borderId="14" xfId="1" applyNumberFormat="1" applyFont="1" applyBorder="1" applyAlignment="1">
      <alignment horizontal="center" vertical="center" wrapText="1"/>
    </xf>
    <xf numFmtId="0" fontId="11" fillId="0" borderId="10" xfId="1" applyFont="1" applyBorder="1" applyAlignment="1">
      <alignment horizontal="left" vertical="center" wrapText="1"/>
    </xf>
    <xf numFmtId="0" fontId="2" fillId="0" borderId="6" xfId="0" applyFont="1" applyFill="1" applyBorder="1" applyAlignment="1">
      <alignment horizontal="center" vertical="center"/>
    </xf>
    <xf numFmtId="0" fontId="3" fillId="0" borderId="0" xfId="0" applyFont="1"/>
    <xf numFmtId="0" fontId="45" fillId="0" borderId="6" xfId="0" applyFont="1" applyBorder="1" applyAlignment="1">
      <alignment vertical="center"/>
    </xf>
    <xf numFmtId="0" fontId="2" fillId="0" borderId="6" xfId="0" applyFont="1" applyFill="1" applyBorder="1" applyAlignment="1">
      <alignment vertical="center" wrapText="1"/>
    </xf>
    <xf numFmtId="0" fontId="2" fillId="0" borderId="6" xfId="0" applyFont="1" applyBorder="1" applyAlignment="1">
      <alignment vertical="center" wrapText="1"/>
    </xf>
    <xf numFmtId="0" fontId="11" fillId="0" borderId="0" xfId="0" applyFont="1"/>
    <xf numFmtId="164" fontId="47" fillId="9" borderId="17" xfId="7" applyNumberFormat="1" applyFont="1" applyFill="1" applyBorder="1" applyAlignment="1">
      <alignment horizontal="right" vertical="center" wrapText="1"/>
    </xf>
    <xf numFmtId="164" fontId="47" fillId="9" borderId="16" xfId="7" applyNumberFormat="1" applyFont="1" applyFill="1" applyBorder="1" applyAlignment="1">
      <alignment horizontal="right" vertical="center" wrapText="1"/>
    </xf>
    <xf numFmtId="164" fontId="5" fillId="0" borderId="17" xfId="1" applyNumberFormat="1" applyFont="1" applyBorder="1" applyAlignment="1">
      <alignment horizontal="center" vertical="center" wrapText="1"/>
    </xf>
    <xf numFmtId="0" fontId="11" fillId="0" borderId="15" xfId="1" applyFont="1" applyBorder="1" applyAlignment="1">
      <alignment horizontal="left" vertical="center" wrapText="1"/>
    </xf>
    <xf numFmtId="0" fontId="2" fillId="0" borderId="6" xfId="3" applyFont="1" applyBorder="1" applyAlignment="1">
      <alignment vertical="center" wrapText="1"/>
    </xf>
    <xf numFmtId="0" fontId="49" fillId="0" borderId="6" xfId="0" applyFont="1" applyBorder="1" applyAlignment="1">
      <alignment horizontal="center" vertical="center"/>
    </xf>
    <xf numFmtId="0" fontId="3" fillId="0" borderId="6" xfId="0" applyFont="1" applyBorder="1" applyAlignment="1">
      <alignment horizontal="center" vertical="center" wrapText="1"/>
    </xf>
    <xf numFmtId="0" fontId="3" fillId="0" borderId="6" xfId="0" applyFont="1" applyBorder="1" applyAlignment="1">
      <alignment horizontal="center" vertical="center"/>
    </xf>
    <xf numFmtId="0" fontId="2" fillId="0" borderId="6" xfId="0" applyFont="1" applyFill="1" applyBorder="1" applyAlignment="1">
      <alignment horizontal="center" vertical="center" wrapText="1"/>
    </xf>
    <xf numFmtId="0" fontId="50" fillId="0" borderId="6" xfId="0" applyFont="1" applyBorder="1" applyAlignment="1">
      <alignment horizontal="center" vertical="center" wrapText="1"/>
    </xf>
    <xf numFmtId="0" fontId="2" fillId="0" borderId="6" xfId="0" applyFont="1" applyBorder="1" applyAlignment="1">
      <alignment horizontal="left" vertical="center"/>
    </xf>
    <xf numFmtId="0" fontId="49" fillId="0" borderId="6" xfId="0" applyFont="1" applyBorder="1" applyAlignment="1">
      <alignment horizontal="center" vertical="center" wrapText="1"/>
    </xf>
    <xf numFmtId="0" fontId="48" fillId="0" borderId="0" xfId="0" applyFont="1" applyAlignment="1">
      <alignment vertical="center"/>
    </xf>
    <xf numFmtId="0" fontId="10" fillId="0" borderId="6" xfId="0" applyFont="1" applyBorder="1" applyAlignment="1">
      <alignment vertical="center" wrapText="1"/>
    </xf>
    <xf numFmtId="0" fontId="10" fillId="0" borderId="6" xfId="0" applyFont="1" applyBorder="1" applyAlignment="1">
      <alignment horizontal="center" vertical="center" wrapText="1"/>
    </xf>
    <xf numFmtId="0" fontId="10" fillId="0" borderId="6" xfId="0" applyFont="1" applyFill="1" applyBorder="1" applyAlignment="1">
      <alignment horizontal="center" vertical="center" wrapText="1"/>
    </xf>
    <xf numFmtId="0" fontId="10" fillId="0" borderId="6" xfId="0" applyFont="1" applyFill="1" applyBorder="1" applyAlignment="1">
      <alignment vertical="center" wrapText="1"/>
    </xf>
    <xf numFmtId="0" fontId="10" fillId="0" borderId="6" xfId="0" applyFont="1" applyFill="1" applyBorder="1" applyAlignment="1">
      <alignment horizontal="center" vertical="center"/>
    </xf>
    <xf numFmtId="164" fontId="47" fillId="0" borderId="6" xfId="7" applyNumberFormat="1" applyFont="1" applyFill="1" applyBorder="1" applyAlignment="1">
      <alignment horizontal="right" vertical="center" wrapText="1"/>
    </xf>
    <xf numFmtId="0" fontId="11" fillId="0" borderId="6" xfId="1" applyFont="1" applyFill="1" applyBorder="1" applyAlignment="1">
      <alignment horizontal="left" vertical="center" wrapText="1"/>
    </xf>
    <xf numFmtId="0" fontId="10" fillId="0" borderId="0" xfId="0" applyFont="1" applyBorder="1" applyAlignment="1">
      <alignment vertical="center" wrapText="1"/>
    </xf>
    <xf numFmtId="0" fontId="23" fillId="2" borderId="14" xfId="0" applyFont="1" applyFill="1" applyBorder="1" applyAlignment="1">
      <alignment vertical="center" wrapText="1"/>
    </xf>
    <xf numFmtId="0" fontId="23" fillId="2" borderId="7" xfId="0" applyFont="1" applyFill="1" applyBorder="1" applyAlignment="1">
      <alignment vertical="center" wrapText="1"/>
    </xf>
    <xf numFmtId="0" fontId="23" fillId="2" borderId="10" xfId="0" applyFont="1" applyFill="1" applyBorder="1" applyAlignment="1">
      <alignment vertical="center" wrapText="1"/>
    </xf>
    <xf numFmtId="0" fontId="2" fillId="0" borderId="8" xfId="0" applyFont="1" applyBorder="1" applyAlignment="1">
      <alignment horizontal="center" vertical="center"/>
    </xf>
    <xf numFmtId="0" fontId="10" fillId="0" borderId="5" xfId="0" applyFont="1" applyBorder="1" applyAlignment="1">
      <alignment horizontal="center" vertical="center" wrapText="1"/>
    </xf>
    <xf numFmtId="0" fontId="52" fillId="0" borderId="6" xfId="0" applyFont="1" applyBorder="1" applyAlignment="1">
      <alignment vertical="center" wrapText="1"/>
    </xf>
    <xf numFmtId="0" fontId="52" fillId="0" borderId="6" xfId="0" applyFont="1" applyBorder="1" applyAlignment="1">
      <alignment horizontal="center" vertical="center" wrapText="1"/>
    </xf>
    <xf numFmtId="0" fontId="10" fillId="9" borderId="6" xfId="2" applyFont="1" applyFill="1" applyBorder="1" applyAlignment="1">
      <alignment horizontal="center" vertical="center" wrapText="1"/>
    </xf>
    <xf numFmtId="0" fontId="2" fillId="0" borderId="6" xfId="6" applyFont="1" applyBorder="1" applyAlignment="1">
      <alignment vertical="center" wrapText="1"/>
    </xf>
    <xf numFmtId="0" fontId="2" fillId="0" borderId="6" xfId="6" applyFont="1" applyBorder="1" applyAlignment="1">
      <alignment horizontal="center" vertical="center" wrapText="1"/>
    </xf>
    <xf numFmtId="3" fontId="10" fillId="0" borderId="6" xfId="4" applyNumberFormat="1" applyFont="1" applyFill="1" applyBorder="1" applyAlignment="1">
      <alignment horizontal="right" vertical="center" wrapText="1"/>
    </xf>
    <xf numFmtId="0" fontId="2" fillId="0" borderId="6" xfId="1" quotePrefix="1" applyFont="1" applyBorder="1" applyAlignment="1">
      <alignment vertical="center" wrapText="1"/>
    </xf>
    <xf numFmtId="0" fontId="2" fillId="0" borderId="6" xfId="1" quotePrefix="1" applyFont="1" applyBorder="1" applyAlignment="1">
      <alignment wrapText="1"/>
    </xf>
    <xf numFmtId="0" fontId="34" fillId="0" borderId="6" xfId="1" applyFont="1" applyBorder="1" applyAlignment="1">
      <alignment vertical="center" wrapText="1"/>
    </xf>
    <xf numFmtId="0" fontId="9" fillId="9" borderId="8" xfId="2" applyFont="1" applyFill="1" applyBorder="1" applyAlignment="1">
      <alignment vertical="center" wrapText="1"/>
    </xf>
    <xf numFmtId="0" fontId="9" fillId="9" borderId="9" xfId="2" applyFont="1" applyFill="1" applyBorder="1" applyAlignment="1">
      <alignment vertical="center" wrapText="1"/>
    </xf>
    <xf numFmtId="0" fontId="9" fillId="9" borderId="5" xfId="2" applyFont="1" applyFill="1" applyBorder="1" applyAlignment="1">
      <alignment vertical="center" wrapText="1"/>
    </xf>
    <xf numFmtId="0" fontId="9" fillId="2" borderId="6" xfId="2" applyFont="1" applyFill="1" applyBorder="1" applyAlignment="1">
      <alignment vertical="center" wrapText="1"/>
    </xf>
    <xf numFmtId="0" fontId="9" fillId="2" borderId="9" xfId="2" applyFont="1" applyFill="1" applyBorder="1" applyAlignment="1">
      <alignment vertical="center" wrapText="1"/>
    </xf>
    <xf numFmtId="0" fontId="9" fillId="2" borderId="5" xfId="2" applyFont="1" applyFill="1" applyBorder="1" applyAlignment="1">
      <alignment vertical="center" wrapText="1"/>
    </xf>
    <xf numFmtId="0" fontId="9" fillId="2" borderId="6" xfId="2" applyFont="1" applyFill="1" applyBorder="1" applyAlignment="1">
      <alignment horizontal="center" vertical="center" wrapText="1"/>
    </xf>
    <xf numFmtId="0" fontId="9" fillId="2" borderId="1" xfId="2" applyFont="1" applyFill="1" applyBorder="1" applyAlignment="1">
      <alignment horizontal="left" vertical="center" wrapText="1"/>
    </xf>
    <xf numFmtId="0" fontId="53" fillId="0" borderId="6" xfId="0" applyFont="1" applyBorder="1" applyAlignment="1">
      <alignment horizontal="justify" vertical="center" wrapText="1"/>
    </xf>
    <xf numFmtId="0" fontId="53" fillId="0" borderId="6" xfId="0" applyFont="1" applyBorder="1" applyAlignment="1">
      <alignment vertical="center" wrapText="1"/>
    </xf>
    <xf numFmtId="0" fontId="9" fillId="2" borderId="2" xfId="2" applyFont="1" applyFill="1" applyBorder="1" applyAlignment="1">
      <alignment vertical="center" wrapText="1"/>
    </xf>
    <xf numFmtId="0" fontId="9" fillId="2" borderId="1" xfId="2" applyFont="1" applyFill="1" applyBorder="1" applyAlignment="1">
      <alignment vertical="center" wrapText="1"/>
    </xf>
    <xf numFmtId="0" fontId="53" fillId="0" borderId="6" xfId="0" applyFont="1" applyBorder="1" applyAlignment="1">
      <alignment horizontal="center" vertical="center" wrapText="1"/>
    </xf>
    <xf numFmtId="0" fontId="0" fillId="0" borderId="6" xfId="0" applyFont="1" applyBorder="1"/>
    <xf numFmtId="0" fontId="0" fillId="0" borderId="0" xfId="0" applyFont="1"/>
    <xf numFmtId="0" fontId="54" fillId="2" borderId="6" xfId="0" applyFont="1" applyFill="1" applyBorder="1" applyAlignment="1">
      <alignment horizontal="justify" vertical="center" wrapText="1"/>
    </xf>
    <xf numFmtId="0" fontId="54" fillId="2" borderId="6" xfId="0" applyFont="1" applyFill="1" applyBorder="1" applyAlignment="1">
      <alignment horizontal="right" vertical="center" wrapText="1"/>
    </xf>
    <xf numFmtId="0" fontId="20" fillId="2" borderId="6" xfId="0" applyFont="1" applyFill="1" applyBorder="1"/>
    <xf numFmtId="0" fontId="3" fillId="2" borderId="6" xfId="6" applyFont="1" applyFill="1" applyBorder="1" applyAlignment="1">
      <alignment horizontal="center" vertical="center" wrapText="1"/>
    </xf>
    <xf numFmtId="0" fontId="54" fillId="2" borderId="6" xfId="0" applyFont="1" applyFill="1" applyBorder="1" applyAlignment="1">
      <alignment horizontal="center" vertical="center" wrapText="1"/>
    </xf>
    <xf numFmtId="0" fontId="20" fillId="2" borderId="0" xfId="0" applyFont="1" applyFill="1"/>
    <xf numFmtId="0" fontId="9" fillId="5" borderId="6" xfId="2" applyFont="1" applyFill="1" applyBorder="1" applyAlignment="1">
      <alignment horizontal="center" vertical="center" wrapText="1"/>
    </xf>
    <xf numFmtId="0" fontId="47" fillId="0" borderId="6" xfId="2" applyNumberFormat="1" applyFont="1" applyFill="1" applyBorder="1" applyAlignment="1">
      <alignment horizontal="center" vertical="center" wrapText="1"/>
    </xf>
    <xf numFmtId="0" fontId="11" fillId="0" borderId="6" xfId="0" applyFont="1" applyFill="1" applyBorder="1" applyAlignment="1">
      <alignment vertical="center" wrapText="1"/>
    </xf>
    <xf numFmtId="0" fontId="11" fillId="9" borderId="8" xfId="0" applyFont="1" applyFill="1" applyBorder="1" applyAlignment="1">
      <alignment vertical="center" wrapText="1"/>
    </xf>
    <xf numFmtId="0" fontId="11" fillId="9" borderId="8" xfId="0" quotePrefix="1" applyFont="1" applyFill="1" applyBorder="1" applyAlignment="1">
      <alignment vertical="center" wrapText="1"/>
    </xf>
    <xf numFmtId="0" fontId="9" fillId="5" borderId="6" xfId="2" applyNumberFormat="1" applyFont="1" applyFill="1" applyBorder="1" applyAlignment="1">
      <alignment horizontal="center" vertical="center" wrapText="1"/>
    </xf>
    <xf numFmtId="0" fontId="3" fillId="5" borderId="6" xfId="0" applyFont="1" applyFill="1" applyBorder="1" applyAlignment="1">
      <alignment horizontal="center" vertical="center"/>
    </xf>
    <xf numFmtId="0" fontId="11" fillId="0" borderId="6" xfId="0" applyFont="1" applyFill="1" applyBorder="1" applyAlignment="1">
      <alignment horizontal="center" vertical="center"/>
    </xf>
    <xf numFmtId="0" fontId="9" fillId="5" borderId="6" xfId="2" applyFont="1" applyFill="1" applyBorder="1" applyAlignment="1">
      <alignment vertical="center" wrapText="1"/>
    </xf>
    <xf numFmtId="0" fontId="9" fillId="5" borderId="6" xfId="3" applyFont="1" applyFill="1" applyBorder="1" applyAlignment="1">
      <alignment horizontal="center" vertical="center" wrapText="1"/>
    </xf>
    <xf numFmtId="0" fontId="47" fillId="0" borderId="6" xfId="3" applyFont="1" applyFill="1" applyBorder="1" applyAlignment="1">
      <alignment horizontal="center" vertical="center" wrapText="1"/>
    </xf>
    <xf numFmtId="0" fontId="11" fillId="0" borderId="6" xfId="0" applyFont="1" applyFill="1" applyBorder="1" applyAlignment="1">
      <alignment horizontal="center" vertical="center" wrapText="1"/>
    </xf>
    <xf numFmtId="3" fontId="11" fillId="0" borderId="6" xfId="0" applyNumberFormat="1" applyFont="1" applyBorder="1" applyAlignment="1">
      <alignment horizontal="center" vertical="center"/>
    </xf>
    <xf numFmtId="0" fontId="47" fillId="0" borderId="1" xfId="3" applyFont="1" applyFill="1" applyBorder="1" applyAlignment="1">
      <alignment horizontal="center" vertical="center" wrapText="1"/>
    </xf>
    <xf numFmtId="0" fontId="11" fillId="9" borderId="6" xfId="0" applyFont="1" applyFill="1" applyBorder="1" applyAlignment="1">
      <alignment horizontal="center" vertical="center" wrapText="1"/>
    </xf>
    <xf numFmtId="3" fontId="11" fillId="9" borderId="6" xfId="0" applyNumberFormat="1" applyFont="1" applyFill="1" applyBorder="1" applyAlignment="1">
      <alignment horizontal="center" vertical="center"/>
    </xf>
    <xf numFmtId="0" fontId="10" fillId="5" borderId="6" xfId="3" applyFont="1" applyFill="1" applyBorder="1" applyAlignment="1">
      <alignment horizontal="center" vertical="center" wrapText="1"/>
    </xf>
    <xf numFmtId="0" fontId="11" fillId="9" borderId="6" xfId="0" applyFont="1" applyFill="1" applyBorder="1" applyAlignment="1">
      <alignment horizontal="center" vertical="center"/>
    </xf>
    <xf numFmtId="164" fontId="9" fillId="5" borderId="6" xfId="4" applyNumberFormat="1" applyFont="1" applyFill="1" applyBorder="1" applyAlignment="1">
      <alignment vertical="center" wrapText="1"/>
    </xf>
    <xf numFmtId="3" fontId="47" fillId="0" borderId="6" xfId="4" applyNumberFormat="1" applyFont="1" applyFill="1" applyBorder="1" applyAlignment="1">
      <alignment vertical="center" wrapText="1"/>
    </xf>
    <xf numFmtId="164" fontId="47" fillId="0" borderId="6" xfId="4" applyNumberFormat="1" applyFont="1" applyFill="1" applyBorder="1" applyAlignment="1">
      <alignment vertical="center" wrapText="1"/>
    </xf>
    <xf numFmtId="3" fontId="11" fillId="0" borderId="6" xfId="0" applyNumberFormat="1" applyFont="1" applyBorder="1" applyAlignment="1">
      <alignment vertical="center"/>
    </xf>
    <xf numFmtId="3" fontId="11" fillId="9" borderId="6" xfId="0" applyNumberFormat="1" applyFont="1" applyFill="1" applyBorder="1" applyAlignment="1">
      <alignment vertical="center"/>
    </xf>
    <xf numFmtId="3" fontId="10" fillId="5" borderId="6" xfId="4" applyNumberFormat="1" applyFont="1" applyFill="1" applyBorder="1" applyAlignment="1">
      <alignment vertical="center" wrapText="1"/>
    </xf>
    <xf numFmtId="164" fontId="10" fillId="5" borderId="6" xfId="4" applyNumberFormat="1" applyFont="1" applyFill="1" applyBorder="1" applyAlignment="1">
      <alignment vertical="center" wrapText="1"/>
    </xf>
    <xf numFmtId="3" fontId="11" fillId="0" borderId="6" xfId="0" applyNumberFormat="1" applyFont="1" applyFill="1" applyBorder="1" applyAlignment="1">
      <alignment vertical="center"/>
    </xf>
    <xf numFmtId="164" fontId="9" fillId="5" borderId="6" xfId="4" quotePrefix="1" applyNumberFormat="1" applyFont="1" applyFill="1" applyBorder="1" applyAlignment="1">
      <alignment horizontal="left" vertical="top" wrapText="1"/>
    </xf>
    <xf numFmtId="0" fontId="3" fillId="5" borderId="6" xfId="0" quotePrefix="1" applyFont="1" applyFill="1" applyBorder="1" applyAlignment="1">
      <alignment horizontal="left" vertical="center" wrapText="1"/>
    </xf>
    <xf numFmtId="0" fontId="11" fillId="0" borderId="6" xfId="0" quotePrefix="1" applyFont="1" applyFill="1" applyBorder="1" applyAlignment="1">
      <alignment horizontal="left" vertical="center" wrapText="1"/>
    </xf>
    <xf numFmtId="0" fontId="11" fillId="0" borderId="6" xfId="0" applyFont="1" applyBorder="1" applyAlignment="1">
      <alignment horizontal="left" vertical="center" wrapText="1"/>
    </xf>
    <xf numFmtId="0" fontId="3" fillId="5" borderId="6"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3" fillId="5" borderId="6" xfId="0" applyFont="1" applyFill="1" applyBorder="1" applyAlignment="1">
      <alignment horizontal="left" vertical="center" wrapText="1"/>
    </xf>
    <xf numFmtId="0" fontId="9" fillId="5" borderId="8" xfId="2" quotePrefix="1" applyFont="1" applyFill="1" applyBorder="1" applyAlignment="1">
      <alignment vertical="center" wrapText="1"/>
    </xf>
    <xf numFmtId="0" fontId="47" fillId="0" borderId="8" xfId="2" quotePrefix="1" applyFont="1" applyFill="1" applyBorder="1" applyAlignment="1">
      <alignment vertical="center" wrapText="1"/>
    </xf>
    <xf numFmtId="0" fontId="11" fillId="0" borderId="8" xfId="0" applyFont="1" applyFill="1" applyBorder="1" applyAlignment="1">
      <alignment vertical="center" wrapText="1"/>
    </xf>
    <xf numFmtId="0" fontId="20" fillId="9" borderId="0" xfId="0" applyFont="1" applyFill="1"/>
    <xf numFmtId="0" fontId="29" fillId="9" borderId="6" xfId="2" applyFont="1" applyFill="1" applyBorder="1" applyAlignment="1">
      <alignment horizontal="center" vertical="center" wrapText="1"/>
    </xf>
    <xf numFmtId="0" fontId="25" fillId="9" borderId="6" xfId="0" applyFont="1" applyFill="1" applyBorder="1" applyAlignment="1">
      <alignment horizontal="justify" vertical="center" wrapText="1"/>
    </xf>
    <xf numFmtId="0" fontId="25" fillId="9" borderId="6" xfId="0" applyFont="1" applyFill="1" applyBorder="1" applyAlignment="1">
      <alignment horizontal="right" vertical="center" wrapText="1"/>
    </xf>
    <xf numFmtId="0" fontId="25" fillId="9" borderId="6" xfId="0" applyFont="1" applyFill="1" applyBorder="1"/>
    <xf numFmtId="0" fontId="25" fillId="9" borderId="6" xfId="6" applyFont="1" applyFill="1" applyBorder="1" applyAlignment="1">
      <alignment horizontal="center" vertical="center" wrapText="1"/>
    </xf>
    <xf numFmtId="0" fontId="25" fillId="9" borderId="6" xfId="0" applyFont="1" applyFill="1" applyBorder="1" applyAlignment="1">
      <alignment horizontal="center" vertical="center" wrapText="1"/>
    </xf>
    <xf numFmtId="0" fontId="11" fillId="0" borderId="6" xfId="0" applyFont="1" applyBorder="1" applyAlignment="1">
      <alignment horizontal="justify" vertical="center" wrapText="1"/>
    </xf>
    <xf numFmtId="0" fontId="11" fillId="0" borderId="6" xfId="0" applyFont="1" applyBorder="1" applyAlignment="1">
      <alignment horizontal="justify" vertical="center"/>
    </xf>
    <xf numFmtId="0" fontId="25" fillId="0" borderId="6" xfId="0" applyFont="1" applyBorder="1" applyAlignment="1">
      <alignment horizontal="justify" vertical="center"/>
    </xf>
    <xf numFmtId="0" fontId="11" fillId="0" borderId="6" xfId="0" applyFont="1" applyBorder="1" applyAlignment="1">
      <alignment wrapText="1"/>
    </xf>
    <xf numFmtId="164" fontId="25" fillId="9" borderId="6" xfId="8" applyNumberFormat="1" applyFont="1" applyFill="1" applyBorder="1"/>
    <xf numFmtId="164" fontId="11" fillId="0" borderId="6" xfId="8" applyNumberFormat="1" applyFont="1" applyFill="1" applyBorder="1" applyAlignment="1">
      <alignment vertical="center"/>
    </xf>
    <xf numFmtId="0" fontId="11" fillId="0" borderId="6" xfId="0" applyFont="1" applyBorder="1" applyAlignment="1">
      <alignment horizontal="center"/>
    </xf>
    <xf numFmtId="164" fontId="11" fillId="0" borderId="6" xfId="8" applyNumberFormat="1" applyFont="1" applyBorder="1" applyAlignment="1">
      <alignment horizontal="center" vertical="center"/>
    </xf>
    <xf numFmtId="164" fontId="11" fillId="0" borderId="6" xfId="8" applyNumberFormat="1" applyFont="1" applyBorder="1" applyAlignment="1">
      <alignment vertical="center"/>
    </xf>
    <xf numFmtId="0" fontId="25" fillId="0" borderId="6" xfId="0" applyFont="1" applyBorder="1" applyAlignment="1">
      <alignment vertical="center"/>
    </xf>
    <xf numFmtId="164" fontId="25" fillId="0" borderId="6" xfId="8" applyNumberFormat="1" applyFont="1" applyBorder="1" applyAlignment="1">
      <alignment vertical="center"/>
    </xf>
    <xf numFmtId="0" fontId="11" fillId="0" borderId="6" xfId="0" quotePrefix="1" applyFont="1" applyBorder="1" applyAlignment="1">
      <alignment horizontal="center" vertical="center" wrapText="1"/>
    </xf>
    <xf numFmtId="0" fontId="11" fillId="0" borderId="6" xfId="0" applyFont="1" applyBorder="1" applyAlignment="1">
      <alignment horizontal="center" vertical="center" wrapText="1"/>
    </xf>
    <xf numFmtId="0" fontId="11" fillId="0" borderId="6"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4" xfId="0" applyFont="1" applyBorder="1" applyAlignment="1">
      <alignment horizontal="center" vertical="center" wrapText="1"/>
    </xf>
    <xf numFmtId="0" fontId="7" fillId="0" borderId="1" xfId="1" applyFont="1" applyBorder="1" applyAlignment="1">
      <alignment horizontal="center" vertical="center" wrapText="1"/>
    </xf>
    <xf numFmtId="0" fontId="7" fillId="0" borderId="4" xfId="1" applyFont="1" applyBorder="1" applyAlignment="1">
      <alignment horizontal="center" vertical="center" wrapText="1"/>
    </xf>
    <xf numFmtId="0" fontId="3" fillId="0" borderId="0" xfId="1" applyFont="1" applyAlignment="1">
      <alignment horizontal="center"/>
    </xf>
    <xf numFmtId="0" fontId="2" fillId="0" borderId="0" xfId="1" applyFont="1" applyAlignment="1">
      <alignment horizontal="center"/>
    </xf>
    <xf numFmtId="0" fontId="4" fillId="0" borderId="0" xfId="1" applyFont="1" applyAlignment="1">
      <alignment horizontal="center"/>
    </xf>
    <xf numFmtId="0" fontId="6" fillId="0" borderId="0" xfId="1" applyFont="1" applyBorder="1" applyAlignment="1">
      <alignment horizontal="center"/>
    </xf>
    <xf numFmtId="0" fontId="7" fillId="0" borderId="1" xfId="1" applyFont="1" applyBorder="1" applyAlignment="1">
      <alignment horizontal="center" vertical="center"/>
    </xf>
    <xf numFmtId="0" fontId="7" fillId="0" borderId="4" xfId="1" applyFont="1" applyBorder="1" applyAlignment="1">
      <alignment horizontal="center" vertical="center"/>
    </xf>
    <xf numFmtId="0" fontId="7" fillId="0" borderId="1" xfId="1" applyFont="1" applyFill="1" applyBorder="1" applyAlignment="1">
      <alignment horizontal="center" vertical="center" wrapText="1"/>
    </xf>
    <xf numFmtId="0" fontId="7" fillId="0" borderId="4" xfId="1" applyFont="1" applyFill="1" applyBorder="1" applyAlignment="1">
      <alignment horizontal="center" vertical="center" wrapText="1"/>
    </xf>
    <xf numFmtId="0" fontId="7" fillId="0" borderId="2" xfId="1" applyFont="1" applyBorder="1" applyAlignment="1">
      <alignment horizontal="center" vertical="center"/>
    </xf>
    <xf numFmtId="0" fontId="7" fillId="0" borderId="3" xfId="1" applyFont="1" applyBorder="1" applyAlignment="1">
      <alignment horizontal="center" vertical="center"/>
    </xf>
    <xf numFmtId="0" fontId="23" fillId="10" borderId="6" xfId="0" applyFont="1" applyFill="1" applyBorder="1" applyAlignment="1">
      <alignment vertical="center" wrapText="1"/>
    </xf>
    <xf numFmtId="0" fontId="23" fillId="10" borderId="4" xfId="0" applyFont="1" applyFill="1" applyBorder="1" applyAlignment="1">
      <alignment vertical="center" wrapText="1"/>
    </xf>
    <xf numFmtId="0" fontId="24" fillId="0" borderId="6" xfId="0" applyFont="1" applyBorder="1" applyAlignment="1">
      <alignment horizontal="center" vertical="center" wrapText="1"/>
    </xf>
    <xf numFmtId="0" fontId="11" fillId="0" borderId="6" xfId="0" applyFont="1" applyBorder="1" applyAlignment="1">
      <alignment vertical="center" wrapText="1"/>
    </xf>
    <xf numFmtId="0" fontId="36" fillId="0" borderId="6" xfId="0" applyFont="1" applyBorder="1" applyAlignment="1">
      <alignment vertical="center" wrapText="1"/>
    </xf>
    <xf numFmtId="0" fontId="24" fillId="0" borderId="6" xfId="0" applyFont="1" applyBorder="1" applyAlignment="1">
      <alignment vertical="center" wrapText="1"/>
    </xf>
    <xf numFmtId="0" fontId="11" fillId="0" borderId="6" xfId="0" applyFont="1" applyBorder="1" applyAlignment="1">
      <alignment horizontal="center" vertical="center"/>
    </xf>
    <xf numFmtId="0" fontId="11" fillId="0" borderId="6" xfId="0" applyFont="1" applyBorder="1" applyAlignment="1">
      <alignment vertical="center"/>
    </xf>
    <xf numFmtId="0" fontId="25" fillId="0" borderId="6" xfId="0" applyFont="1" applyBorder="1" applyAlignment="1">
      <alignment horizontal="center" vertical="center" wrapText="1"/>
    </xf>
    <xf numFmtId="0" fontId="30" fillId="0" borderId="6" xfId="0" applyFont="1" applyBorder="1" applyAlignment="1">
      <alignment vertical="center"/>
    </xf>
    <xf numFmtId="0" fontId="3" fillId="2" borderId="6" xfId="0" applyFont="1" applyFill="1" applyBorder="1" applyAlignment="1">
      <alignment horizontal="center" vertical="center"/>
    </xf>
    <xf numFmtId="0" fontId="3" fillId="2" borderId="6" xfId="0" applyFont="1" applyFill="1" applyBorder="1" applyAlignment="1">
      <alignment vertical="center"/>
    </xf>
    <xf numFmtId="164" fontId="3" fillId="2" borderId="6" xfId="8" applyNumberFormat="1" applyFont="1" applyFill="1" applyBorder="1" applyAlignment="1">
      <alignment vertical="center"/>
    </xf>
    <xf numFmtId="0" fontId="3" fillId="2" borderId="6" xfId="0" applyFont="1" applyFill="1" applyBorder="1"/>
    <xf numFmtId="0" fontId="57" fillId="0" borderId="6" xfId="0" applyFont="1" applyBorder="1" applyAlignment="1">
      <alignment horizontal="justify" vertical="center"/>
    </xf>
    <xf numFmtId="0" fontId="2" fillId="0" borderId="6" xfId="0" applyFont="1" applyBorder="1" applyAlignment="1">
      <alignment horizontal="justify" vertical="center"/>
    </xf>
    <xf numFmtId="0" fontId="2" fillId="0" borderId="6" xfId="0" applyFont="1" applyBorder="1"/>
    <xf numFmtId="0" fontId="47" fillId="0" borderId="6" xfId="0" applyFont="1" applyBorder="1" applyAlignment="1">
      <alignment horizontal="center" vertical="center"/>
    </xf>
    <xf numFmtId="0" fontId="47" fillId="0" borderId="6" xfId="0" applyFont="1" applyBorder="1" applyAlignment="1">
      <alignment wrapText="1"/>
    </xf>
    <xf numFmtId="0" fontId="47" fillId="0" borderId="6" xfId="0" applyFont="1" applyBorder="1" applyAlignment="1">
      <alignment vertical="center"/>
    </xf>
    <xf numFmtId="0" fontId="10" fillId="0" borderId="6" xfId="0" applyFont="1" applyBorder="1" applyAlignment="1">
      <alignment horizontal="center"/>
    </xf>
    <xf numFmtId="164" fontId="47" fillId="0" borderId="6" xfId="8" applyNumberFormat="1" applyFont="1" applyBorder="1" applyAlignment="1">
      <alignment vertical="center"/>
    </xf>
    <xf numFmtId="0" fontId="47" fillId="0" borderId="6" xfId="0" applyFont="1" applyBorder="1"/>
    <xf numFmtId="0" fontId="58" fillId="0" borderId="0" xfId="0" applyFont="1"/>
    <xf numFmtId="0" fontId="0" fillId="0" borderId="6" xfId="0" applyBorder="1" applyAlignment="1">
      <alignment horizontal="center"/>
    </xf>
    <xf numFmtId="0" fontId="10" fillId="0" borderId="6" xfId="0" applyFont="1" applyBorder="1" applyAlignment="1">
      <alignment horizontal="left" vertical="center" wrapText="1"/>
    </xf>
    <xf numFmtId="0" fontId="10" fillId="4" borderId="6" xfId="0" applyFont="1" applyFill="1" applyBorder="1" applyAlignment="1">
      <alignment horizontal="left" vertical="center" wrapText="1"/>
    </xf>
    <xf numFmtId="0" fontId="10" fillId="0" borderId="6" xfId="0" applyFont="1" applyBorder="1" applyAlignment="1">
      <alignment wrapText="1"/>
    </xf>
    <xf numFmtId="0" fontId="11" fillId="0" borderId="0" xfId="0" applyFont="1" applyBorder="1" applyAlignment="1">
      <alignment vertical="center" wrapText="1"/>
    </xf>
    <xf numFmtId="0" fontId="2" fillId="0" borderId="0" xfId="0" applyFont="1" applyAlignment="1">
      <alignment vertical="center"/>
    </xf>
    <xf numFmtId="0" fontId="2" fillId="0" borderId="6" xfId="0" applyFont="1" applyBorder="1" applyAlignment="1">
      <alignment vertical="center"/>
    </xf>
    <xf numFmtId="0" fontId="33" fillId="0" borderId="6" xfId="0" applyFont="1" applyBorder="1"/>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0" fillId="0" borderId="6" xfId="0" applyBorder="1" applyAlignment="1">
      <alignment vertical="center"/>
    </xf>
    <xf numFmtId="0" fontId="33" fillId="0" borderId="0" xfId="0" applyFont="1" applyAlignment="1">
      <alignment vertical="center"/>
    </xf>
    <xf numFmtId="0" fontId="33" fillId="0" borderId="6" xfId="0" applyFont="1" applyBorder="1" applyAlignment="1">
      <alignment vertical="center"/>
    </xf>
    <xf numFmtId="0" fontId="59" fillId="0" borderId="6" xfId="0" applyFont="1" applyBorder="1"/>
    <xf numFmtId="0" fontId="34" fillId="0" borderId="6" xfId="0" applyFont="1" applyBorder="1" applyAlignment="1">
      <alignment horizontal="left" vertical="center" wrapText="1"/>
    </xf>
    <xf numFmtId="0" fontId="34" fillId="0" borderId="6" xfId="0" applyFont="1" applyBorder="1" applyAlignment="1">
      <alignment vertical="center" wrapText="1"/>
    </xf>
    <xf numFmtId="0" fontId="60" fillId="4" borderId="6" xfId="0" applyFont="1" applyFill="1" applyBorder="1" applyAlignment="1">
      <alignment vertical="center" wrapText="1"/>
    </xf>
    <xf numFmtId="0" fontId="55" fillId="4" borderId="6" xfId="0" applyFont="1" applyFill="1" applyBorder="1" applyAlignment="1">
      <alignment vertical="center" wrapText="1"/>
    </xf>
    <xf numFmtId="0" fontId="10" fillId="4" borderId="6" xfId="0" applyFont="1" applyFill="1" applyBorder="1" applyAlignment="1">
      <alignment vertical="center" wrapText="1"/>
    </xf>
    <xf numFmtId="0" fontId="2" fillId="0" borderId="6" xfId="0" applyFont="1" applyBorder="1" applyAlignment="1">
      <alignment wrapText="1"/>
    </xf>
    <xf numFmtId="0" fontId="3" fillId="0" borderId="6" xfId="0" applyFont="1" applyBorder="1" applyAlignment="1">
      <alignment horizontal="left" vertical="center" wrapText="1"/>
    </xf>
    <xf numFmtId="0" fontId="62" fillId="0" borderId="6" xfId="9" applyFont="1" applyBorder="1" applyAlignment="1">
      <alignment wrapText="1"/>
    </xf>
    <xf numFmtId="0" fontId="3" fillId="0" borderId="6" xfId="0" applyFont="1" applyBorder="1" applyAlignment="1">
      <alignment vertical="center" wrapText="1"/>
    </xf>
    <xf numFmtId="0" fontId="34" fillId="4" borderId="6" xfId="0" applyFont="1" applyFill="1" applyBorder="1" applyAlignment="1">
      <alignment vertical="center" wrapText="1"/>
    </xf>
    <xf numFmtId="0" fontId="34" fillId="4" borderId="6" xfId="0" applyFont="1" applyFill="1" applyBorder="1" applyAlignment="1">
      <alignment vertical="center"/>
    </xf>
    <xf numFmtId="0" fontId="2" fillId="4" borderId="6" xfId="0" applyFont="1" applyFill="1" applyBorder="1" applyAlignment="1">
      <alignment vertical="center" wrapText="1"/>
    </xf>
    <xf numFmtId="0" fontId="3" fillId="0" borderId="0" xfId="0" applyFont="1" applyAlignment="1">
      <alignment vertical="center"/>
    </xf>
    <xf numFmtId="0" fontId="0" fillId="0" borderId="6" xfId="0" applyBorder="1" applyAlignment="1">
      <alignment horizontal="center" vertical="center"/>
    </xf>
    <xf numFmtId="0" fontId="9" fillId="0" borderId="0" xfId="0" applyFont="1" applyAlignment="1">
      <alignment vertical="center"/>
    </xf>
    <xf numFmtId="0" fontId="34" fillId="4" borderId="6" xfId="0" applyFont="1" applyFill="1" applyBorder="1" applyAlignment="1">
      <alignment horizontal="center" vertical="center"/>
    </xf>
    <xf numFmtId="0" fontId="10" fillId="4" borderId="6" xfId="0" applyFont="1" applyFill="1" applyBorder="1" applyAlignment="1">
      <alignment horizontal="center" vertical="center" wrapText="1"/>
    </xf>
    <xf numFmtId="0" fontId="0" fillId="0" borderId="6" xfId="0" applyBorder="1" applyAlignment="1">
      <alignment horizontal="center"/>
    </xf>
    <xf numFmtId="0" fontId="47" fillId="0" borderId="1" xfId="0" applyFont="1" applyBorder="1" applyAlignment="1">
      <alignment horizontal="center" vertical="center" wrapText="1"/>
    </xf>
    <xf numFmtId="0" fontId="47" fillId="0" borderId="16" xfId="0" applyFont="1" applyBorder="1" applyAlignment="1">
      <alignment horizontal="center" vertical="center" wrapText="1"/>
    </xf>
    <xf numFmtId="0" fontId="47" fillId="0" borderId="4" xfId="0" applyFont="1" applyBorder="1" applyAlignment="1">
      <alignment horizontal="center" vertical="center" wrapText="1"/>
    </xf>
    <xf numFmtId="0" fontId="34" fillId="0" borderId="6" xfId="0" applyFont="1" applyBorder="1" applyAlignment="1">
      <alignment horizontal="center" vertical="center" wrapText="1"/>
    </xf>
    <xf numFmtId="0" fontId="2" fillId="0" borderId="6" xfId="0" applyFont="1" applyBorder="1" applyAlignment="1">
      <alignment horizontal="center" vertical="center" wrapText="1"/>
    </xf>
    <xf numFmtId="0" fontId="5" fillId="0" borderId="6" xfId="0" applyFont="1" applyBorder="1" applyAlignment="1">
      <alignment horizontal="center"/>
    </xf>
    <xf numFmtId="0" fontId="7" fillId="0" borderId="6" xfId="0" applyFont="1" applyBorder="1" applyAlignment="1">
      <alignment horizontal="center" vertical="center"/>
    </xf>
    <xf numFmtId="0" fontId="28" fillId="0" borderId="6" xfId="0" applyFont="1" applyFill="1" applyBorder="1" applyAlignment="1">
      <alignment wrapText="1"/>
    </xf>
    <xf numFmtId="0" fontId="23" fillId="0" borderId="6" xfId="0" applyFont="1" applyBorder="1" applyAlignment="1">
      <alignment vertical="center"/>
    </xf>
  </cellXfs>
  <cellStyles count="10">
    <cellStyle name="Comma" xfId="8" builtinId="3"/>
    <cellStyle name="Comma 10 3" xfId="4"/>
    <cellStyle name="Comma 2 2 4 2" xfId="7"/>
    <cellStyle name="Comma 6" xfId="5"/>
    <cellStyle name="Hyperlink" xfId="9" builtinId="8"/>
    <cellStyle name="Normal" xfId="0" builtinId="0"/>
    <cellStyle name="Normal 10" xfId="6"/>
    <cellStyle name="Normal 2 2" xfId="3"/>
    <cellStyle name="Normal 4 2" xfId="2"/>
    <cellStyle name="Normal 8"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emf"/><Relationship Id="rId7"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6</xdr:col>
      <xdr:colOff>1023937</xdr:colOff>
      <xdr:row>2</xdr:row>
      <xdr:rowOff>3891</xdr:rowOff>
    </xdr:from>
    <xdr:to>
      <xdr:col>11</xdr:col>
      <xdr:colOff>404812</xdr:colOff>
      <xdr:row>2</xdr:row>
      <xdr:rowOff>3891</xdr:rowOff>
    </xdr:to>
    <xdr:cxnSp macro="">
      <xdr:nvCxnSpPr>
        <xdr:cNvPr id="2" name="Straight Connector 1"/>
        <xdr:cNvCxnSpPr/>
      </xdr:nvCxnSpPr>
      <xdr:spPr>
        <a:xfrm>
          <a:off x="7805737" y="422991"/>
          <a:ext cx="20193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324318</xdr:colOff>
      <xdr:row>3</xdr:row>
      <xdr:rowOff>23232</xdr:rowOff>
    </xdr:from>
    <xdr:to>
      <xdr:col>1</xdr:col>
      <xdr:colOff>1567214</xdr:colOff>
      <xdr:row>3</xdr:row>
      <xdr:rowOff>23232</xdr:rowOff>
    </xdr:to>
    <xdr:cxnSp macro="">
      <xdr:nvCxnSpPr>
        <xdr:cNvPr id="3" name="Straight Connector 2"/>
        <xdr:cNvCxnSpPr/>
      </xdr:nvCxnSpPr>
      <xdr:spPr>
        <a:xfrm>
          <a:off x="676743" y="651882"/>
          <a:ext cx="124289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5</xdr:col>
      <xdr:colOff>0</xdr:colOff>
      <xdr:row>11</xdr:row>
      <xdr:rowOff>0</xdr:rowOff>
    </xdr:from>
    <xdr:to>
      <xdr:col>6</xdr:col>
      <xdr:colOff>606827</xdr:colOff>
      <xdr:row>11</xdr:row>
      <xdr:rowOff>0</xdr:rowOff>
    </xdr:to>
    <xdr:pic>
      <xdr:nvPicPr>
        <xdr:cNvPr id="4"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24575" y="4933950"/>
          <a:ext cx="126405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11</xdr:row>
      <xdr:rowOff>0</xdr:rowOff>
    </xdr:from>
    <xdr:to>
      <xdr:col>7</xdr:col>
      <xdr:colOff>35328</xdr:colOff>
      <xdr:row>11</xdr:row>
      <xdr:rowOff>0</xdr:rowOff>
    </xdr:to>
    <xdr:pic>
      <xdr:nvPicPr>
        <xdr:cNvPr id="5"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67350" y="4933950"/>
          <a:ext cx="261660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11</xdr:row>
      <xdr:rowOff>0</xdr:rowOff>
    </xdr:from>
    <xdr:to>
      <xdr:col>7</xdr:col>
      <xdr:colOff>35328</xdr:colOff>
      <xdr:row>11</xdr:row>
      <xdr:rowOff>0</xdr:rowOff>
    </xdr:to>
    <xdr:pic>
      <xdr:nvPicPr>
        <xdr:cNvPr id="6"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67350" y="4933950"/>
          <a:ext cx="261660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790575</xdr:colOff>
      <xdr:row>11</xdr:row>
      <xdr:rowOff>0</xdr:rowOff>
    </xdr:to>
    <xdr:pic>
      <xdr:nvPicPr>
        <xdr:cNvPr id="7"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1800" y="4933950"/>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11</xdr:col>
      <xdr:colOff>1261005</xdr:colOff>
      <xdr:row>11</xdr:row>
      <xdr:rowOff>0</xdr:rowOff>
    </xdr:to>
    <xdr:pic>
      <xdr:nvPicPr>
        <xdr:cNvPr id="8"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81800" y="4933950"/>
          <a:ext cx="389942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11</xdr:col>
      <xdr:colOff>1241955</xdr:colOff>
      <xdr:row>11</xdr:row>
      <xdr:rowOff>0</xdr:rowOff>
    </xdr:to>
    <xdr:pic>
      <xdr:nvPicPr>
        <xdr:cNvPr id="9"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81800" y="4933950"/>
          <a:ext cx="38803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28575</xdr:rowOff>
    </xdr:to>
    <xdr:pic>
      <xdr:nvPicPr>
        <xdr:cNvPr id="10"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81800" y="49339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9525</xdr:rowOff>
    </xdr:to>
    <xdr:pic>
      <xdr:nvPicPr>
        <xdr:cNvPr id="11"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81800" y="49339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76200</xdr:rowOff>
    </xdr:to>
    <xdr:pic>
      <xdr:nvPicPr>
        <xdr:cNvPr id="12"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81800" y="4933950"/>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76200</xdr:colOff>
      <xdr:row>11</xdr:row>
      <xdr:rowOff>0</xdr:rowOff>
    </xdr:to>
    <xdr:pic>
      <xdr:nvPicPr>
        <xdr:cNvPr id="13" name="Picture 14" descr="P1050788"/>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781800" y="493395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47625</xdr:rowOff>
    </xdr:to>
    <xdr:pic>
      <xdr:nvPicPr>
        <xdr:cNvPr id="14"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81800" y="49339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28575</xdr:rowOff>
    </xdr:to>
    <xdr:pic>
      <xdr:nvPicPr>
        <xdr:cNvPr id="15"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81800" y="49339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9525</xdr:rowOff>
    </xdr:to>
    <xdr:pic>
      <xdr:nvPicPr>
        <xdr:cNvPr id="16"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81800" y="49339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9525</xdr:colOff>
      <xdr:row>11</xdr:row>
      <xdr:rowOff>76200</xdr:rowOff>
    </xdr:to>
    <xdr:pic>
      <xdr:nvPicPr>
        <xdr:cNvPr id="17"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781800" y="4933950"/>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47625</xdr:rowOff>
    </xdr:to>
    <xdr:pic>
      <xdr:nvPicPr>
        <xdr:cNvPr id="18"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81800" y="49339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49" name="Picture 6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0" name="Picture 6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1" name="Picture 5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2" name="Picture 5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3" name="Picture 5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4" name="Picture 5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5" name="Picture 5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6" name="Picture 5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7" name="Picture 5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8" name="Picture 5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9" name="Picture 5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0" name="Picture 5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1" name="Picture 4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2" name="Picture 4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3" name="Picture 4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4" name="Picture 4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5" name="Picture 4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6" name="Picture 4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7" name="Picture 4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8" name="Picture 4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9" name="Picture 4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0" name="Picture 4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1" name="Picture 3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2" name="Picture 3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3" name="Picture 3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4" name="Picture 3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5" name="Picture 3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6" name="Picture 3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7" name="Picture 3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8" name="Picture 3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9" name="Picture 3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0" name="Picture 3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1" name="Picture 2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2" name="Picture 2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3" name="Picture 2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4" name="Picture 2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5" name="Picture 2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6" name="Picture 2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7" name="Picture 2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8" name="Picture 2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9" name="Picture 2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0" name="Picture 2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1" name="Picture 1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2" name="Picture 1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3" name="Picture 1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4" name="Picture 1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5" name="Picture 1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6" name="Picture 1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7" name="Picture 1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8" name="Picture 1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9" name="Picture 1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100" name="Picture 1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1" name="Picture 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2" name="Picture 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3" name="Picture 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4" name="Picture 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5" name="Picture 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6" name="Picture 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2971</xdr:row>
      <xdr:rowOff>0</xdr:rowOff>
    </xdr:from>
    <xdr:to>
      <xdr:col>6</xdr:col>
      <xdr:colOff>0</xdr:colOff>
      <xdr:row>2971</xdr:row>
      <xdr:rowOff>28575</xdr:rowOff>
    </xdr:to>
    <xdr:pic>
      <xdr:nvPicPr>
        <xdr:cNvPr id="107"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696075" y="25336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2971</xdr:row>
      <xdr:rowOff>0</xdr:rowOff>
    </xdr:from>
    <xdr:to>
      <xdr:col>6</xdr:col>
      <xdr:colOff>0</xdr:colOff>
      <xdr:row>2971</xdr:row>
      <xdr:rowOff>9525</xdr:rowOff>
    </xdr:to>
    <xdr:pic>
      <xdr:nvPicPr>
        <xdr:cNvPr id="108"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696075" y="25336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2971</xdr:row>
      <xdr:rowOff>0</xdr:rowOff>
    </xdr:from>
    <xdr:to>
      <xdr:col>6</xdr:col>
      <xdr:colOff>0</xdr:colOff>
      <xdr:row>2971</xdr:row>
      <xdr:rowOff>76200</xdr:rowOff>
    </xdr:to>
    <xdr:pic>
      <xdr:nvPicPr>
        <xdr:cNvPr id="109"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696075" y="2533650"/>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2971</xdr:row>
      <xdr:rowOff>0</xdr:rowOff>
    </xdr:from>
    <xdr:to>
      <xdr:col>6</xdr:col>
      <xdr:colOff>0</xdr:colOff>
      <xdr:row>2971</xdr:row>
      <xdr:rowOff>47625</xdr:rowOff>
    </xdr:to>
    <xdr:pic>
      <xdr:nvPicPr>
        <xdr:cNvPr id="110"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696075" y="25336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2971</xdr:row>
      <xdr:rowOff>0</xdr:rowOff>
    </xdr:from>
    <xdr:to>
      <xdr:col>6</xdr:col>
      <xdr:colOff>0</xdr:colOff>
      <xdr:row>2971</xdr:row>
      <xdr:rowOff>28575</xdr:rowOff>
    </xdr:to>
    <xdr:pic>
      <xdr:nvPicPr>
        <xdr:cNvPr id="111"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696075" y="25336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2971</xdr:row>
      <xdr:rowOff>0</xdr:rowOff>
    </xdr:from>
    <xdr:to>
      <xdr:col>6</xdr:col>
      <xdr:colOff>0</xdr:colOff>
      <xdr:row>2971</xdr:row>
      <xdr:rowOff>9525</xdr:rowOff>
    </xdr:to>
    <xdr:pic>
      <xdr:nvPicPr>
        <xdr:cNvPr id="112"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696075" y="25336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2971</xdr:row>
      <xdr:rowOff>0</xdr:rowOff>
    </xdr:from>
    <xdr:to>
      <xdr:col>6</xdr:col>
      <xdr:colOff>9525</xdr:colOff>
      <xdr:row>2971</xdr:row>
      <xdr:rowOff>76200</xdr:rowOff>
    </xdr:to>
    <xdr:pic>
      <xdr:nvPicPr>
        <xdr:cNvPr id="113"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696075" y="2533650"/>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2971</xdr:row>
      <xdr:rowOff>0</xdr:rowOff>
    </xdr:from>
    <xdr:to>
      <xdr:col>6</xdr:col>
      <xdr:colOff>0</xdr:colOff>
      <xdr:row>2971</xdr:row>
      <xdr:rowOff>47625</xdr:rowOff>
    </xdr:to>
    <xdr:pic>
      <xdr:nvPicPr>
        <xdr:cNvPr id="114"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696075" y="25336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3054</xdr:row>
      <xdr:rowOff>0</xdr:rowOff>
    </xdr:from>
    <xdr:to>
      <xdr:col>6</xdr:col>
      <xdr:colOff>0</xdr:colOff>
      <xdr:row>3054</xdr:row>
      <xdr:rowOff>28575</xdr:rowOff>
    </xdr:to>
    <xdr:pic>
      <xdr:nvPicPr>
        <xdr:cNvPr id="115"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667625" y="2828925"/>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3054</xdr:row>
      <xdr:rowOff>0</xdr:rowOff>
    </xdr:from>
    <xdr:to>
      <xdr:col>6</xdr:col>
      <xdr:colOff>0</xdr:colOff>
      <xdr:row>3054</xdr:row>
      <xdr:rowOff>9525</xdr:rowOff>
    </xdr:to>
    <xdr:pic>
      <xdr:nvPicPr>
        <xdr:cNvPr id="116"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667625" y="2828925"/>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3054</xdr:row>
      <xdr:rowOff>0</xdr:rowOff>
    </xdr:from>
    <xdr:to>
      <xdr:col>6</xdr:col>
      <xdr:colOff>0</xdr:colOff>
      <xdr:row>3054</xdr:row>
      <xdr:rowOff>76200</xdr:rowOff>
    </xdr:to>
    <xdr:pic>
      <xdr:nvPicPr>
        <xdr:cNvPr id="117"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667625" y="2828925"/>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3054</xdr:row>
      <xdr:rowOff>0</xdr:rowOff>
    </xdr:from>
    <xdr:to>
      <xdr:col>6</xdr:col>
      <xdr:colOff>0</xdr:colOff>
      <xdr:row>3054</xdr:row>
      <xdr:rowOff>47625</xdr:rowOff>
    </xdr:to>
    <xdr:pic>
      <xdr:nvPicPr>
        <xdr:cNvPr id="118"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667625" y="2828925"/>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3054</xdr:row>
      <xdr:rowOff>0</xdr:rowOff>
    </xdr:from>
    <xdr:to>
      <xdr:col>6</xdr:col>
      <xdr:colOff>0</xdr:colOff>
      <xdr:row>3054</xdr:row>
      <xdr:rowOff>28575</xdr:rowOff>
    </xdr:to>
    <xdr:pic>
      <xdr:nvPicPr>
        <xdr:cNvPr id="119"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667625" y="2828925"/>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3054</xdr:row>
      <xdr:rowOff>0</xdr:rowOff>
    </xdr:from>
    <xdr:to>
      <xdr:col>6</xdr:col>
      <xdr:colOff>0</xdr:colOff>
      <xdr:row>3054</xdr:row>
      <xdr:rowOff>9525</xdr:rowOff>
    </xdr:to>
    <xdr:pic>
      <xdr:nvPicPr>
        <xdr:cNvPr id="120"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667625" y="2828925"/>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3054</xdr:row>
      <xdr:rowOff>0</xdr:rowOff>
    </xdr:from>
    <xdr:to>
      <xdr:col>6</xdr:col>
      <xdr:colOff>9525</xdr:colOff>
      <xdr:row>3054</xdr:row>
      <xdr:rowOff>76200</xdr:rowOff>
    </xdr:to>
    <xdr:pic>
      <xdr:nvPicPr>
        <xdr:cNvPr id="121"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7667625" y="2828925"/>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3054</xdr:row>
      <xdr:rowOff>0</xdr:rowOff>
    </xdr:from>
    <xdr:to>
      <xdr:col>6</xdr:col>
      <xdr:colOff>0</xdr:colOff>
      <xdr:row>3054</xdr:row>
      <xdr:rowOff>47625</xdr:rowOff>
    </xdr:to>
    <xdr:pic>
      <xdr:nvPicPr>
        <xdr:cNvPr id="122"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667625" y="2828925"/>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ark.intel.com/content/www/vn/vi/ark/products/84688/intel-xeon-processor-e7-8893-v3-45m-cache-3-20-ghz.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L3331"/>
  <sheetViews>
    <sheetView tabSelected="1" view="pageLayout" topLeftCell="A3287" zoomScale="80" zoomScaleNormal="80" zoomScalePageLayoutView="80" workbookViewId="0">
      <selection activeCell="C3019" sqref="C3019"/>
    </sheetView>
  </sheetViews>
  <sheetFormatPr defaultRowHeight="15" x14ac:dyDescent="0.25"/>
  <cols>
    <col min="1" max="1" width="6.28515625" customWidth="1"/>
    <col min="2" max="2" width="41.7109375" customWidth="1"/>
    <col min="3" max="3" width="25.5703125" customWidth="1"/>
    <col min="4" max="4" width="16.140625" customWidth="1"/>
    <col min="7" max="7" width="17.7109375" customWidth="1"/>
    <col min="8" max="8" width="19.140625" customWidth="1"/>
    <col min="9" max="9" width="11.5703125" hidden="1" customWidth="1"/>
    <col min="10" max="10" width="12.5703125" hidden="1" customWidth="1"/>
    <col min="11" max="11" width="10.42578125" hidden="1" customWidth="1"/>
    <col min="12" max="12" width="20" customWidth="1"/>
  </cols>
  <sheetData>
    <row r="1" spans="1:12" ht="16.5" x14ac:dyDescent="0.25">
      <c r="A1" s="1" t="s">
        <v>0</v>
      </c>
      <c r="B1" s="1"/>
      <c r="C1" s="1"/>
      <c r="D1" s="1"/>
      <c r="E1" s="1"/>
      <c r="F1" s="1"/>
      <c r="G1" s="393" t="s">
        <v>1</v>
      </c>
      <c r="H1" s="393"/>
      <c r="I1" s="393"/>
      <c r="J1" s="393"/>
      <c r="K1" s="393"/>
      <c r="L1" s="393"/>
    </row>
    <row r="2" spans="1:12" ht="16.5" x14ac:dyDescent="0.25">
      <c r="A2" s="2" t="s">
        <v>2</v>
      </c>
      <c r="B2" s="2"/>
      <c r="C2" s="2"/>
      <c r="D2" s="2"/>
      <c r="E2" s="2"/>
      <c r="F2" s="1"/>
      <c r="G2" s="393" t="s">
        <v>3</v>
      </c>
      <c r="H2" s="393"/>
      <c r="I2" s="393"/>
      <c r="J2" s="393"/>
      <c r="K2" s="393"/>
      <c r="L2" s="393"/>
    </row>
    <row r="3" spans="1:12" ht="16.5" x14ac:dyDescent="0.25">
      <c r="A3" s="2" t="s">
        <v>4</v>
      </c>
      <c r="B3" s="1"/>
      <c r="C3" s="1"/>
      <c r="D3" s="1"/>
      <c r="E3" s="1"/>
      <c r="F3" s="1"/>
      <c r="G3" s="1"/>
      <c r="H3" s="394"/>
      <c r="I3" s="394"/>
      <c r="J3" s="394"/>
      <c r="K3" s="3"/>
      <c r="L3" s="1"/>
    </row>
    <row r="4" spans="1:12" ht="16.5" x14ac:dyDescent="0.25">
      <c r="A4" s="2"/>
      <c r="B4" s="1"/>
      <c r="C4" s="1"/>
      <c r="D4" s="1"/>
      <c r="E4" s="1"/>
      <c r="F4" s="1"/>
      <c r="G4" s="1"/>
      <c r="H4" s="4"/>
      <c r="I4" s="3"/>
      <c r="J4" s="3"/>
      <c r="K4" s="3"/>
      <c r="L4" s="1"/>
    </row>
    <row r="5" spans="1:12" ht="20.25" x14ac:dyDescent="0.3">
      <c r="A5" s="395" t="s">
        <v>62</v>
      </c>
      <c r="B5" s="395"/>
      <c r="C5" s="395"/>
      <c r="D5" s="395"/>
      <c r="E5" s="395"/>
      <c r="F5" s="395"/>
      <c r="G5" s="395"/>
      <c r="H5" s="395"/>
      <c r="I5" s="395"/>
      <c r="J5" s="395"/>
      <c r="K5" s="395"/>
      <c r="L5" s="395"/>
    </row>
    <row r="6" spans="1:12" ht="16.5" x14ac:dyDescent="0.25">
      <c r="A6" s="3"/>
      <c r="B6" s="3"/>
      <c r="C6" s="3"/>
      <c r="D6" s="3"/>
      <c r="E6" s="3"/>
      <c r="F6" s="3"/>
      <c r="G6" s="3"/>
      <c r="H6" s="4"/>
      <c r="I6" s="3"/>
      <c r="J6" s="3"/>
      <c r="K6" s="3"/>
      <c r="L6" s="3"/>
    </row>
    <row r="7" spans="1:12" x14ac:dyDescent="0.25">
      <c r="A7" s="5"/>
      <c r="B7" s="5"/>
      <c r="C7" s="5"/>
      <c r="D7" s="5"/>
      <c r="E7" s="5"/>
      <c r="F7" s="5"/>
      <c r="G7" s="5"/>
      <c r="H7" s="6"/>
      <c r="I7" s="396" t="s">
        <v>5</v>
      </c>
      <c r="J7" s="396"/>
      <c r="K7" s="396"/>
      <c r="L7" s="396"/>
    </row>
    <row r="8" spans="1:12" x14ac:dyDescent="0.25">
      <c r="A8" s="5"/>
      <c r="B8" s="5"/>
      <c r="C8" s="5"/>
      <c r="D8" s="5"/>
      <c r="E8" s="5"/>
      <c r="F8" s="5"/>
      <c r="G8" s="5"/>
      <c r="H8" s="6"/>
      <c r="I8" s="7"/>
      <c r="J8" s="7"/>
      <c r="K8" s="7"/>
      <c r="L8" s="7"/>
    </row>
    <row r="9" spans="1:12" x14ac:dyDescent="0.25">
      <c r="A9" s="397" t="s">
        <v>6</v>
      </c>
      <c r="B9" s="397" t="s">
        <v>7</v>
      </c>
      <c r="C9" s="391" t="s">
        <v>8</v>
      </c>
      <c r="D9" s="397" t="s">
        <v>9</v>
      </c>
      <c r="E9" s="391" t="s">
        <v>10</v>
      </c>
      <c r="F9" s="391" t="s">
        <v>11</v>
      </c>
      <c r="G9" s="391" t="s">
        <v>12</v>
      </c>
      <c r="H9" s="399" t="s">
        <v>13</v>
      </c>
      <c r="I9" s="401" t="s">
        <v>14</v>
      </c>
      <c r="J9" s="401"/>
      <c r="K9" s="402"/>
      <c r="L9" s="391" t="s">
        <v>15</v>
      </c>
    </row>
    <row r="10" spans="1:12" ht="42.75" x14ac:dyDescent="0.25">
      <c r="A10" s="398"/>
      <c r="B10" s="398"/>
      <c r="C10" s="392"/>
      <c r="D10" s="398"/>
      <c r="E10" s="392"/>
      <c r="F10" s="392"/>
      <c r="G10" s="392"/>
      <c r="H10" s="400"/>
      <c r="I10" s="8" t="s">
        <v>16</v>
      </c>
      <c r="J10" s="9" t="s">
        <v>17</v>
      </c>
      <c r="K10" s="9" t="s">
        <v>18</v>
      </c>
      <c r="L10" s="392"/>
    </row>
    <row r="11" spans="1:12" x14ac:dyDescent="0.25">
      <c r="A11" s="10" t="s">
        <v>19</v>
      </c>
      <c r="B11" s="11" t="s">
        <v>20</v>
      </c>
      <c r="C11" s="10" t="s">
        <v>21</v>
      </c>
      <c r="D11" s="12"/>
      <c r="E11" s="13" t="s">
        <v>22</v>
      </c>
      <c r="F11" s="13" t="s">
        <v>23</v>
      </c>
      <c r="G11" s="13" t="s">
        <v>24</v>
      </c>
      <c r="H11" s="14" t="s">
        <v>25</v>
      </c>
      <c r="I11" s="15" t="s">
        <v>26</v>
      </c>
      <c r="J11" s="13" t="s">
        <v>27</v>
      </c>
      <c r="K11" s="13" t="s">
        <v>28</v>
      </c>
      <c r="L11" s="13" t="s">
        <v>29</v>
      </c>
    </row>
    <row r="12" spans="1:12" ht="17.25" customHeight="1" x14ac:dyDescent="0.25">
      <c r="A12" s="76" t="s">
        <v>32</v>
      </c>
      <c r="B12" s="77" t="s">
        <v>61</v>
      </c>
      <c r="C12" s="78"/>
      <c r="D12" s="45"/>
      <c r="E12" s="46"/>
      <c r="F12" s="46"/>
      <c r="G12" s="59"/>
      <c r="H12" s="60">
        <f>+SUM(H13:H18)</f>
        <v>12600000000</v>
      </c>
      <c r="I12" s="20"/>
      <c r="J12" s="21"/>
      <c r="K12" s="22"/>
      <c r="L12" s="23"/>
    </row>
    <row r="13" spans="1:12" s="42" customFormat="1" ht="17.25" customHeight="1" x14ac:dyDescent="0.25">
      <c r="A13" s="32"/>
      <c r="B13" s="33" t="s">
        <v>35</v>
      </c>
      <c r="C13" s="43"/>
      <c r="D13" s="34"/>
      <c r="E13" s="35"/>
      <c r="F13" s="35"/>
      <c r="G13" s="36"/>
      <c r="H13" s="37"/>
      <c r="I13" s="38"/>
      <c r="J13" s="39"/>
      <c r="K13" s="40"/>
      <c r="L13" s="41"/>
    </row>
    <row r="14" spans="1:12" ht="49.5" x14ac:dyDescent="0.25">
      <c r="A14" s="16">
        <v>1</v>
      </c>
      <c r="B14" s="17" t="s">
        <v>37</v>
      </c>
      <c r="C14" s="44"/>
      <c r="D14" s="18"/>
      <c r="E14" s="19" t="s">
        <v>31</v>
      </c>
      <c r="F14" s="19">
        <v>1</v>
      </c>
      <c r="G14" s="54">
        <v>3800000000</v>
      </c>
      <c r="H14" s="24">
        <f>+G14*F14</f>
        <v>3800000000</v>
      </c>
      <c r="I14" s="26"/>
      <c r="J14" s="26"/>
      <c r="K14" s="26"/>
      <c r="L14" s="19"/>
    </row>
    <row r="15" spans="1:12" ht="45" x14ac:dyDescent="0.25">
      <c r="A15" s="68"/>
      <c r="B15" s="69" t="s">
        <v>38</v>
      </c>
      <c r="C15" s="70" t="s">
        <v>39</v>
      </c>
      <c r="D15" s="71"/>
      <c r="E15" s="72" t="s">
        <v>31</v>
      </c>
      <c r="F15" s="72">
        <v>50</v>
      </c>
      <c r="G15" s="73"/>
      <c r="H15" s="74"/>
      <c r="I15" s="75"/>
      <c r="J15" s="75"/>
      <c r="K15" s="75"/>
      <c r="L15" s="72"/>
    </row>
    <row r="16" spans="1:12" ht="16.5" x14ac:dyDescent="0.25">
      <c r="A16" s="16"/>
      <c r="B16" s="58" t="s">
        <v>36</v>
      </c>
      <c r="C16" s="44"/>
      <c r="D16" s="18"/>
      <c r="E16" s="19"/>
      <c r="F16" s="19"/>
      <c r="G16" s="54"/>
      <c r="H16" s="24">
        <f t="shared" ref="H16:H17" si="0">+G16*F16</f>
        <v>0</v>
      </c>
      <c r="I16" s="26"/>
      <c r="J16" s="26"/>
      <c r="K16" s="26"/>
      <c r="L16" s="19"/>
    </row>
    <row r="17" spans="1:12" ht="49.5" x14ac:dyDescent="0.25">
      <c r="A17" s="16">
        <v>1</v>
      </c>
      <c r="B17" s="17" t="s">
        <v>37</v>
      </c>
      <c r="C17" s="44"/>
      <c r="D17" s="18"/>
      <c r="E17" s="19" t="s">
        <v>31</v>
      </c>
      <c r="F17" s="19">
        <v>1</v>
      </c>
      <c r="G17" s="54">
        <v>8800000000</v>
      </c>
      <c r="H17" s="24">
        <f t="shared" si="0"/>
        <v>8800000000</v>
      </c>
      <c r="I17" s="26"/>
      <c r="J17" s="26"/>
      <c r="K17" s="26"/>
      <c r="L17" s="19"/>
    </row>
    <row r="18" spans="1:12" ht="45" x14ac:dyDescent="0.25">
      <c r="A18" s="68"/>
      <c r="B18" s="69" t="s">
        <v>38</v>
      </c>
      <c r="C18" s="70" t="s">
        <v>40</v>
      </c>
      <c r="D18" s="71"/>
      <c r="E18" s="72" t="s">
        <v>31</v>
      </c>
      <c r="F18" s="72">
        <v>100</v>
      </c>
      <c r="G18" s="73"/>
      <c r="H18" s="74"/>
      <c r="I18" s="75"/>
      <c r="J18" s="75"/>
      <c r="K18" s="75"/>
      <c r="L18" s="72"/>
    </row>
    <row r="19" spans="1:12" s="42" customFormat="1" ht="16.5" x14ac:dyDescent="0.25">
      <c r="A19" s="61" t="s">
        <v>33</v>
      </c>
      <c r="B19" s="62" t="s">
        <v>41</v>
      </c>
      <c r="C19" s="63"/>
      <c r="D19" s="45"/>
      <c r="E19" s="46"/>
      <c r="F19" s="46"/>
      <c r="G19" s="47"/>
      <c r="H19" s="48">
        <f>+SUM(H20:H50)</f>
        <v>0</v>
      </c>
      <c r="I19" s="38"/>
      <c r="J19" s="39"/>
      <c r="K19" s="40"/>
      <c r="L19" s="35"/>
    </row>
    <row r="20" spans="1:12" s="42" customFormat="1" ht="16.5" x14ac:dyDescent="0.25">
      <c r="A20" s="51"/>
      <c r="B20" s="52" t="s">
        <v>42</v>
      </c>
      <c r="C20" s="53"/>
      <c r="D20" s="34"/>
      <c r="E20" s="35"/>
      <c r="F20" s="35"/>
      <c r="G20" s="54"/>
      <c r="H20" s="24"/>
      <c r="I20" s="29"/>
      <c r="J20" s="29"/>
      <c r="K20" s="29"/>
      <c r="L20" s="35"/>
    </row>
    <row r="21" spans="1:12" s="42" customFormat="1" ht="16.5" x14ac:dyDescent="0.25">
      <c r="A21" s="51">
        <v>1</v>
      </c>
      <c r="B21" s="55" t="s">
        <v>43</v>
      </c>
      <c r="C21" s="53"/>
      <c r="D21" s="34"/>
      <c r="E21" s="35" t="s">
        <v>31</v>
      </c>
      <c r="F21" s="35">
        <v>6</v>
      </c>
      <c r="G21" s="54"/>
      <c r="H21" s="24"/>
      <c r="I21" s="29"/>
      <c r="J21" s="29"/>
      <c r="K21" s="29"/>
      <c r="L21" s="35"/>
    </row>
    <row r="22" spans="1:12" s="42" customFormat="1" ht="16.5" x14ac:dyDescent="0.25">
      <c r="A22" s="51">
        <f>+A21+1</f>
        <v>2</v>
      </c>
      <c r="B22" s="55" t="s">
        <v>44</v>
      </c>
      <c r="C22" s="53"/>
      <c r="D22" s="34"/>
      <c r="E22" s="35" t="s">
        <v>30</v>
      </c>
      <c r="F22" s="35">
        <v>2</v>
      </c>
      <c r="G22" s="54"/>
      <c r="H22" s="24"/>
      <c r="I22" s="29"/>
      <c r="J22" s="29"/>
      <c r="K22" s="29"/>
      <c r="L22" s="35"/>
    </row>
    <row r="23" spans="1:12" s="42" customFormat="1" ht="16.5" x14ac:dyDescent="0.25">
      <c r="A23" s="51">
        <f>+A22+1</f>
        <v>3</v>
      </c>
      <c r="B23" s="55" t="s">
        <v>45</v>
      </c>
      <c r="C23" s="53"/>
      <c r="D23" s="34"/>
      <c r="E23" s="35" t="s">
        <v>30</v>
      </c>
      <c r="F23" s="35">
        <v>10</v>
      </c>
      <c r="G23" s="54"/>
      <c r="H23" s="24"/>
      <c r="I23" s="29"/>
      <c r="J23" s="29"/>
      <c r="K23" s="29"/>
      <c r="L23" s="35"/>
    </row>
    <row r="24" spans="1:12" s="42" customFormat="1" ht="16.5" x14ac:dyDescent="0.25">
      <c r="A24" s="51"/>
      <c r="B24" s="52" t="s">
        <v>2256</v>
      </c>
      <c r="C24" s="53"/>
      <c r="D24" s="34"/>
      <c r="E24" s="35"/>
      <c r="F24" s="35"/>
      <c r="G24" s="54"/>
      <c r="H24" s="24"/>
      <c r="I24" s="29"/>
      <c r="J24" s="29"/>
      <c r="K24" s="29"/>
      <c r="L24" s="35"/>
    </row>
    <row r="25" spans="1:12" s="42" customFormat="1" ht="16.5" x14ac:dyDescent="0.25">
      <c r="A25" s="51">
        <f>+A23+1</f>
        <v>4</v>
      </c>
      <c r="B25" s="55" t="s">
        <v>2257</v>
      </c>
      <c r="C25" s="53"/>
      <c r="D25" s="34"/>
      <c r="E25" s="35" t="s">
        <v>65</v>
      </c>
      <c r="F25" s="35">
        <v>25</v>
      </c>
      <c r="G25" s="54"/>
      <c r="H25" s="24"/>
      <c r="I25" s="29"/>
      <c r="J25" s="29"/>
      <c r="K25" s="29"/>
      <c r="L25" s="35"/>
    </row>
    <row r="26" spans="1:12" s="42" customFormat="1" ht="16.5" x14ac:dyDescent="0.25">
      <c r="A26" s="49">
        <f>+A25+1</f>
        <v>5</v>
      </c>
      <c r="B26" s="55" t="s">
        <v>2258</v>
      </c>
      <c r="C26" s="247"/>
      <c r="D26" s="34"/>
      <c r="E26" s="35" t="s">
        <v>65</v>
      </c>
      <c r="F26" s="35">
        <v>5</v>
      </c>
      <c r="G26" s="54"/>
      <c r="H26" s="24"/>
      <c r="I26" s="29"/>
      <c r="J26" s="29"/>
      <c r="K26" s="29"/>
      <c r="L26" s="35"/>
    </row>
    <row r="27" spans="1:12" s="42" customFormat="1" ht="16.5" x14ac:dyDescent="0.25">
      <c r="A27" s="49">
        <f t="shared" ref="A27:A29" si="1">+A26+1</f>
        <v>6</v>
      </c>
      <c r="B27" s="55" t="s">
        <v>2259</v>
      </c>
      <c r="C27" s="247"/>
      <c r="D27" s="34"/>
      <c r="E27" s="35" t="s">
        <v>65</v>
      </c>
      <c r="F27" s="35">
        <v>5</v>
      </c>
      <c r="G27" s="54"/>
      <c r="H27" s="24"/>
      <c r="I27" s="29"/>
      <c r="J27" s="29"/>
      <c r="K27" s="29"/>
      <c r="L27" s="35"/>
    </row>
    <row r="28" spans="1:12" s="42" customFormat="1" ht="16.5" x14ac:dyDescent="0.25">
      <c r="A28" s="49">
        <f t="shared" si="1"/>
        <v>7</v>
      </c>
      <c r="B28" s="55" t="s">
        <v>2260</v>
      </c>
      <c r="C28" s="247"/>
      <c r="D28" s="34"/>
      <c r="E28" s="35" t="s">
        <v>65</v>
      </c>
      <c r="F28" s="35">
        <v>5</v>
      </c>
      <c r="G28" s="54"/>
      <c r="H28" s="24"/>
      <c r="I28" s="29"/>
      <c r="J28" s="29"/>
      <c r="K28" s="29"/>
      <c r="L28" s="35"/>
    </row>
    <row r="29" spans="1:12" s="42" customFormat="1" ht="16.5" x14ac:dyDescent="0.25">
      <c r="A29" s="49">
        <f t="shared" si="1"/>
        <v>8</v>
      </c>
      <c r="B29" s="55" t="s">
        <v>2261</v>
      </c>
      <c r="C29" s="247"/>
      <c r="D29" s="34"/>
      <c r="E29" s="35" t="s">
        <v>30</v>
      </c>
      <c r="F29" s="35">
        <v>2</v>
      </c>
      <c r="G29" s="54"/>
      <c r="H29" s="24"/>
      <c r="I29" s="29"/>
      <c r="J29" s="29"/>
      <c r="K29" s="29"/>
      <c r="L29" s="35"/>
    </row>
    <row r="30" spans="1:12" s="42" customFormat="1" ht="18.75" x14ac:dyDescent="0.3">
      <c r="A30" s="51"/>
      <c r="B30" s="56" t="s">
        <v>46</v>
      </c>
      <c r="C30" s="53"/>
      <c r="D30" s="34"/>
      <c r="E30" s="35"/>
      <c r="F30" s="35"/>
      <c r="G30" s="54"/>
      <c r="H30" s="24"/>
      <c r="I30" s="29"/>
      <c r="J30" s="29"/>
      <c r="K30" s="29"/>
      <c r="L30" s="35"/>
    </row>
    <row r="31" spans="1:12" s="42" customFormat="1" ht="16.5" x14ac:dyDescent="0.25">
      <c r="A31" s="51">
        <f>+A29+1</f>
        <v>9</v>
      </c>
      <c r="B31" s="55" t="s">
        <v>43</v>
      </c>
      <c r="C31" s="53"/>
      <c r="D31" s="34"/>
      <c r="E31" s="35" t="s">
        <v>31</v>
      </c>
      <c r="F31" s="35">
        <v>1</v>
      </c>
      <c r="G31" s="54"/>
      <c r="H31" s="24"/>
      <c r="I31" s="29"/>
      <c r="J31" s="29"/>
      <c r="K31" s="29"/>
      <c r="L31" s="35"/>
    </row>
    <row r="32" spans="1:12" s="42" customFormat="1" ht="16.5" x14ac:dyDescent="0.25">
      <c r="A32" s="51">
        <f>+A31+1</f>
        <v>10</v>
      </c>
      <c r="B32" s="55" t="s">
        <v>47</v>
      </c>
      <c r="C32" s="53"/>
      <c r="D32" s="34"/>
      <c r="E32" s="35" t="s">
        <v>31</v>
      </c>
      <c r="F32" s="35">
        <v>1</v>
      </c>
      <c r="G32" s="54"/>
      <c r="H32" s="24"/>
      <c r="I32" s="29"/>
      <c r="J32" s="29"/>
      <c r="K32" s="29"/>
      <c r="L32" s="35"/>
    </row>
    <row r="33" spans="1:12" s="42" customFormat="1" ht="16.5" x14ac:dyDescent="0.25">
      <c r="A33" s="51">
        <f t="shared" ref="A33:A36" si="2">+A32+1</f>
        <v>11</v>
      </c>
      <c r="B33" s="55" t="s">
        <v>48</v>
      </c>
      <c r="C33" s="53"/>
      <c r="D33" s="34"/>
      <c r="E33" s="35" t="s">
        <v>31</v>
      </c>
      <c r="F33" s="35">
        <v>1</v>
      </c>
      <c r="G33" s="54"/>
      <c r="H33" s="24"/>
      <c r="I33" s="29"/>
      <c r="J33" s="29"/>
      <c r="K33" s="29"/>
      <c r="L33" s="35"/>
    </row>
    <row r="34" spans="1:12" s="42" customFormat="1" ht="16.5" x14ac:dyDescent="0.25">
      <c r="A34" s="51">
        <f t="shared" si="2"/>
        <v>12</v>
      </c>
      <c r="B34" s="55" t="s">
        <v>49</v>
      </c>
      <c r="C34" s="53"/>
      <c r="D34" s="34"/>
      <c r="E34" s="35" t="s">
        <v>31</v>
      </c>
      <c r="F34" s="35">
        <v>1</v>
      </c>
      <c r="G34" s="54"/>
      <c r="H34" s="24"/>
      <c r="I34" s="29"/>
      <c r="J34" s="29"/>
      <c r="K34" s="29"/>
      <c r="L34" s="35"/>
    </row>
    <row r="35" spans="1:12" s="42" customFormat="1" ht="16.5" x14ac:dyDescent="0.25">
      <c r="A35" s="51">
        <f t="shared" si="2"/>
        <v>13</v>
      </c>
      <c r="B35" s="55" t="s">
        <v>50</v>
      </c>
      <c r="C35" s="53"/>
      <c r="D35" s="34"/>
      <c r="E35" s="35" t="s">
        <v>30</v>
      </c>
      <c r="F35" s="35">
        <v>2</v>
      </c>
      <c r="G35" s="54"/>
      <c r="H35" s="24"/>
      <c r="I35" s="29"/>
      <c r="J35" s="29"/>
      <c r="K35" s="29"/>
      <c r="L35" s="35"/>
    </row>
    <row r="36" spans="1:12" s="42" customFormat="1" ht="16.5" x14ac:dyDescent="0.25">
      <c r="A36" s="51">
        <f t="shared" si="2"/>
        <v>14</v>
      </c>
      <c r="B36" s="55" t="s">
        <v>51</v>
      </c>
      <c r="C36" s="53"/>
      <c r="D36" s="34"/>
      <c r="E36" s="35" t="s">
        <v>30</v>
      </c>
      <c r="F36" s="35">
        <v>2</v>
      </c>
      <c r="G36" s="54"/>
      <c r="H36" s="24"/>
      <c r="I36" s="29"/>
      <c r="J36" s="29"/>
      <c r="K36" s="29"/>
      <c r="L36" s="35"/>
    </row>
    <row r="37" spans="1:12" s="42" customFormat="1" ht="18.75" x14ac:dyDescent="0.3">
      <c r="A37" s="51"/>
      <c r="B37" s="56" t="s">
        <v>52</v>
      </c>
      <c r="C37" s="53"/>
      <c r="D37" s="34"/>
      <c r="E37" s="35"/>
      <c r="F37" s="35"/>
      <c r="G37" s="54"/>
      <c r="H37" s="24"/>
      <c r="I37" s="29"/>
      <c r="J37" s="29"/>
      <c r="K37" s="29"/>
      <c r="L37" s="35"/>
    </row>
    <row r="38" spans="1:12" s="42" customFormat="1" ht="16.5" x14ac:dyDescent="0.25">
      <c r="A38" s="51">
        <f>+A36+1</f>
        <v>15</v>
      </c>
      <c r="B38" s="55" t="s">
        <v>43</v>
      </c>
      <c r="C38" s="53"/>
      <c r="D38" s="34"/>
      <c r="E38" s="35" t="s">
        <v>31</v>
      </c>
      <c r="F38" s="35">
        <v>3</v>
      </c>
      <c r="G38" s="54"/>
      <c r="H38" s="24"/>
      <c r="I38" s="29"/>
      <c r="J38" s="29"/>
      <c r="K38" s="29"/>
      <c r="L38" s="35"/>
    </row>
    <row r="39" spans="1:12" s="42" customFormat="1" ht="18.75" x14ac:dyDescent="0.25">
      <c r="A39" s="51">
        <f>+A38+1</f>
        <v>16</v>
      </c>
      <c r="B39" s="50" t="s">
        <v>47</v>
      </c>
      <c r="C39" s="53"/>
      <c r="D39" s="34"/>
      <c r="E39" s="35" t="s">
        <v>31</v>
      </c>
      <c r="F39" s="35">
        <v>3</v>
      </c>
      <c r="G39" s="54"/>
      <c r="H39" s="24"/>
      <c r="I39" s="29"/>
      <c r="J39" s="29"/>
      <c r="K39" s="29"/>
      <c r="L39" s="35"/>
    </row>
    <row r="40" spans="1:12" s="42" customFormat="1" ht="37.5" x14ac:dyDescent="0.25">
      <c r="A40" s="51">
        <f t="shared" ref="A40:A43" si="3">+A39+1</f>
        <v>17</v>
      </c>
      <c r="B40" s="50" t="s">
        <v>53</v>
      </c>
      <c r="C40" s="53"/>
      <c r="D40" s="34"/>
      <c r="E40" s="35" t="s">
        <v>31</v>
      </c>
      <c r="F40" s="35">
        <v>3</v>
      </c>
      <c r="G40" s="54"/>
      <c r="H40" s="24"/>
      <c r="I40" s="29"/>
      <c r="J40" s="29"/>
      <c r="K40" s="29"/>
      <c r="L40" s="35"/>
    </row>
    <row r="41" spans="1:12" s="42" customFormat="1" ht="18.75" x14ac:dyDescent="0.3">
      <c r="A41" s="51">
        <f t="shared" si="3"/>
        <v>18</v>
      </c>
      <c r="B41" s="55" t="s">
        <v>51</v>
      </c>
      <c r="C41" s="53"/>
      <c r="D41" s="34"/>
      <c r="E41" s="35" t="s">
        <v>30</v>
      </c>
      <c r="F41" s="35">
        <v>3</v>
      </c>
      <c r="G41" s="54"/>
      <c r="H41" s="24"/>
      <c r="I41" s="29"/>
      <c r="J41" s="29"/>
      <c r="K41" s="29"/>
      <c r="L41" s="57" t="s">
        <v>54</v>
      </c>
    </row>
    <row r="42" spans="1:12" s="42" customFormat="1" ht="16.5" x14ac:dyDescent="0.25">
      <c r="A42" s="51">
        <f t="shared" si="3"/>
        <v>19</v>
      </c>
      <c r="B42" s="55" t="s">
        <v>49</v>
      </c>
      <c r="C42" s="53"/>
      <c r="D42" s="34"/>
      <c r="E42" s="35" t="s">
        <v>31</v>
      </c>
      <c r="F42" s="35">
        <v>3</v>
      </c>
      <c r="G42" s="54"/>
      <c r="H42" s="24"/>
      <c r="I42" s="29"/>
      <c r="J42" s="29"/>
      <c r="K42" s="29"/>
      <c r="L42" s="35"/>
    </row>
    <row r="43" spans="1:12" s="42" customFormat="1" ht="16.5" x14ac:dyDescent="0.25">
      <c r="A43" s="51">
        <f t="shared" si="3"/>
        <v>20</v>
      </c>
      <c r="B43" s="55" t="s">
        <v>50</v>
      </c>
      <c r="C43" s="53"/>
      <c r="D43" s="34"/>
      <c r="E43" s="35" t="s">
        <v>30</v>
      </c>
      <c r="F43" s="35">
        <v>3</v>
      </c>
      <c r="G43" s="54"/>
      <c r="H43" s="24"/>
      <c r="I43" s="29"/>
      <c r="J43" s="29"/>
      <c r="K43" s="29"/>
      <c r="L43" s="35"/>
    </row>
    <row r="44" spans="1:12" s="42" customFormat="1" ht="18.75" x14ac:dyDescent="0.3">
      <c r="A44" s="51"/>
      <c r="B44" s="56" t="s">
        <v>55</v>
      </c>
      <c r="C44" s="53"/>
      <c r="D44" s="34"/>
      <c r="E44" s="35"/>
      <c r="F44" s="35"/>
      <c r="G44" s="54"/>
      <c r="H44" s="24"/>
      <c r="I44" s="29"/>
      <c r="J44" s="29"/>
      <c r="K44" s="29"/>
      <c r="L44" s="35"/>
    </row>
    <row r="45" spans="1:12" s="42" customFormat="1" ht="18.75" x14ac:dyDescent="0.25">
      <c r="A45" s="51">
        <f>+A43+1</f>
        <v>21</v>
      </c>
      <c r="B45" s="50" t="s">
        <v>56</v>
      </c>
      <c r="C45" s="53"/>
      <c r="D45" s="34"/>
      <c r="E45" s="35" t="s">
        <v>31</v>
      </c>
      <c r="F45" s="35">
        <v>2</v>
      </c>
      <c r="G45" s="54"/>
      <c r="H45" s="24"/>
      <c r="I45" s="29"/>
      <c r="J45" s="29"/>
      <c r="K45" s="29"/>
      <c r="L45" s="35"/>
    </row>
    <row r="46" spans="1:12" s="42" customFormat="1" ht="18.75" x14ac:dyDescent="0.25">
      <c r="A46" s="51">
        <f>+A45+1</f>
        <v>22</v>
      </c>
      <c r="B46" s="50" t="s">
        <v>57</v>
      </c>
      <c r="C46" s="53"/>
      <c r="D46" s="34"/>
      <c r="E46" s="35" t="s">
        <v>30</v>
      </c>
      <c r="F46" s="35">
        <v>1</v>
      </c>
      <c r="G46" s="54"/>
      <c r="H46" s="24"/>
      <c r="I46" s="29"/>
      <c r="J46" s="29"/>
      <c r="K46" s="29"/>
      <c r="L46" s="35"/>
    </row>
    <row r="47" spans="1:12" s="42" customFormat="1" ht="18.75" x14ac:dyDescent="0.25">
      <c r="A47" s="51">
        <f t="shared" ref="A47:A50" si="4">+A46+1</f>
        <v>23</v>
      </c>
      <c r="B47" s="50" t="s">
        <v>60</v>
      </c>
      <c r="C47" s="53"/>
      <c r="D47" s="34"/>
      <c r="E47" s="35" t="s">
        <v>30</v>
      </c>
      <c r="F47" s="35">
        <v>1</v>
      </c>
      <c r="G47" s="54"/>
      <c r="H47" s="24"/>
      <c r="I47" s="29"/>
      <c r="J47" s="29"/>
      <c r="K47" s="29"/>
      <c r="L47" s="35"/>
    </row>
    <row r="48" spans="1:12" s="42" customFormat="1" ht="18.75" x14ac:dyDescent="0.25">
      <c r="A48" s="51">
        <f t="shared" si="4"/>
        <v>24</v>
      </c>
      <c r="B48" s="50" t="s">
        <v>58</v>
      </c>
      <c r="C48" s="53"/>
      <c r="D48" s="34"/>
      <c r="E48" s="35" t="s">
        <v>30</v>
      </c>
      <c r="F48" s="35">
        <v>2</v>
      </c>
      <c r="G48" s="54"/>
      <c r="H48" s="24"/>
      <c r="I48" s="29"/>
      <c r="J48" s="29"/>
      <c r="K48" s="29"/>
      <c r="L48" s="35"/>
    </row>
    <row r="49" spans="1:12" s="42" customFormat="1" ht="18.75" x14ac:dyDescent="0.25">
      <c r="A49" s="51">
        <f t="shared" si="4"/>
        <v>25</v>
      </c>
      <c r="B49" s="50" t="s">
        <v>59</v>
      </c>
      <c r="C49" s="53"/>
      <c r="D49" s="34"/>
      <c r="E49" s="35" t="s">
        <v>30</v>
      </c>
      <c r="F49" s="35">
        <v>2</v>
      </c>
      <c r="G49" s="54"/>
      <c r="H49" s="24"/>
      <c r="I49" s="29"/>
      <c r="J49" s="29"/>
      <c r="K49" s="29"/>
      <c r="L49" s="35"/>
    </row>
    <row r="50" spans="1:12" s="42" customFormat="1" ht="18.75" x14ac:dyDescent="0.3">
      <c r="A50" s="51">
        <f t="shared" si="4"/>
        <v>26</v>
      </c>
      <c r="B50" s="57" t="s">
        <v>45</v>
      </c>
      <c r="C50" s="53"/>
      <c r="D50" s="34"/>
      <c r="E50" s="35" t="s">
        <v>30</v>
      </c>
      <c r="F50" s="35">
        <v>6</v>
      </c>
      <c r="G50" s="54"/>
      <c r="H50" s="24"/>
      <c r="I50" s="29"/>
      <c r="J50" s="29"/>
      <c r="K50" s="29"/>
      <c r="L50" s="35"/>
    </row>
    <row r="51" spans="1:12" s="42" customFormat="1" ht="16.5" x14ac:dyDescent="0.25">
      <c r="A51" s="64" t="s">
        <v>34</v>
      </c>
      <c r="B51" s="77" t="s">
        <v>63</v>
      </c>
      <c r="C51" s="63"/>
      <c r="D51" s="65"/>
      <c r="E51" s="66"/>
      <c r="F51" s="66"/>
      <c r="G51" s="67"/>
      <c r="H51" s="60"/>
      <c r="I51" s="38"/>
      <c r="J51" s="39"/>
      <c r="K51" s="40"/>
      <c r="L51" s="35"/>
    </row>
    <row r="52" spans="1:12" s="42" customFormat="1" ht="16.5" x14ac:dyDescent="0.25">
      <c r="A52" s="51">
        <v>1</v>
      </c>
      <c r="B52" s="55" t="s">
        <v>64</v>
      </c>
      <c r="C52" s="53"/>
      <c r="D52" s="34"/>
      <c r="E52" s="35" t="s">
        <v>65</v>
      </c>
      <c r="F52" s="35">
        <v>3</v>
      </c>
      <c r="G52" s="27"/>
      <c r="H52" s="24"/>
      <c r="I52" s="38"/>
      <c r="J52" s="39"/>
      <c r="K52" s="40"/>
      <c r="L52" s="35"/>
    </row>
    <row r="53" spans="1:12" s="42" customFormat="1" ht="16.5" x14ac:dyDescent="0.25">
      <c r="A53" s="51">
        <f>+A52+1</f>
        <v>2</v>
      </c>
      <c r="B53" s="55" t="s">
        <v>66</v>
      </c>
      <c r="C53" s="53"/>
      <c r="D53" s="34"/>
      <c r="E53" s="35" t="s">
        <v>30</v>
      </c>
      <c r="F53" s="35">
        <v>3</v>
      </c>
      <c r="G53" s="27"/>
      <c r="H53" s="24"/>
      <c r="I53" s="38"/>
      <c r="J53" s="39"/>
      <c r="K53" s="40"/>
      <c r="L53" s="35"/>
    </row>
    <row r="54" spans="1:12" s="42" customFormat="1" ht="16.5" x14ac:dyDescent="0.25">
      <c r="A54" s="51">
        <f t="shared" ref="A54:A62" si="5">+A53+1</f>
        <v>3</v>
      </c>
      <c r="B54" s="55" t="s">
        <v>67</v>
      </c>
      <c r="C54" s="53"/>
      <c r="D54" s="34"/>
      <c r="E54" s="35" t="s">
        <v>30</v>
      </c>
      <c r="F54" s="35">
        <v>6</v>
      </c>
      <c r="G54" s="27"/>
      <c r="H54" s="24"/>
      <c r="I54" s="38"/>
      <c r="J54" s="39"/>
      <c r="K54" s="40"/>
      <c r="L54" s="35"/>
    </row>
    <row r="55" spans="1:12" s="42" customFormat="1" ht="16.5" x14ac:dyDescent="0.25">
      <c r="A55" s="51">
        <f t="shared" si="5"/>
        <v>4</v>
      </c>
      <c r="B55" s="55" t="s">
        <v>68</v>
      </c>
      <c r="C55" s="53"/>
      <c r="D55" s="34"/>
      <c r="E55" s="35" t="s">
        <v>31</v>
      </c>
      <c r="F55" s="35">
        <v>15</v>
      </c>
      <c r="G55" s="27"/>
      <c r="H55" s="24"/>
      <c r="I55" s="38"/>
      <c r="J55" s="39"/>
      <c r="K55" s="40"/>
      <c r="L55" s="35"/>
    </row>
    <row r="56" spans="1:12" s="42" customFormat="1" ht="16.5" x14ac:dyDescent="0.25">
      <c r="A56" s="51">
        <f t="shared" si="5"/>
        <v>5</v>
      </c>
      <c r="B56" s="55" t="s">
        <v>69</v>
      </c>
      <c r="C56" s="53"/>
      <c r="D56" s="34"/>
      <c r="E56" s="35" t="s">
        <v>30</v>
      </c>
      <c r="F56" s="35">
        <v>6</v>
      </c>
      <c r="G56" s="27"/>
      <c r="H56" s="24"/>
      <c r="I56" s="38"/>
      <c r="J56" s="39"/>
      <c r="K56" s="40"/>
      <c r="L56" s="35"/>
    </row>
    <row r="57" spans="1:12" s="42" customFormat="1" ht="16.5" x14ac:dyDescent="0.25">
      <c r="A57" s="51">
        <f t="shared" si="5"/>
        <v>6</v>
      </c>
      <c r="B57" s="55" t="s">
        <v>43</v>
      </c>
      <c r="C57" s="53"/>
      <c r="D57" s="34"/>
      <c r="E57" s="35" t="s">
        <v>31</v>
      </c>
      <c r="F57" s="35">
        <v>15</v>
      </c>
      <c r="G57" s="27"/>
      <c r="H57" s="24"/>
      <c r="I57" s="38"/>
      <c r="J57" s="39"/>
      <c r="K57" s="40"/>
      <c r="L57" s="35"/>
    </row>
    <row r="58" spans="1:12" s="42" customFormat="1" ht="16.5" x14ac:dyDescent="0.25">
      <c r="A58" s="51">
        <f t="shared" si="5"/>
        <v>7</v>
      </c>
      <c r="B58" s="55" t="s">
        <v>70</v>
      </c>
      <c r="C58" s="53"/>
      <c r="D58" s="34"/>
      <c r="E58" s="35" t="s">
        <v>30</v>
      </c>
      <c r="F58" s="35">
        <v>8</v>
      </c>
      <c r="G58" s="27"/>
      <c r="H58" s="24"/>
      <c r="I58" s="38"/>
      <c r="J58" s="39"/>
      <c r="K58" s="40"/>
      <c r="L58" s="35"/>
    </row>
    <row r="59" spans="1:12" s="42" customFormat="1" ht="16.5" x14ac:dyDescent="0.25">
      <c r="A59" s="51">
        <f t="shared" si="5"/>
        <v>8</v>
      </c>
      <c r="B59" s="55" t="s">
        <v>71</v>
      </c>
      <c r="C59" s="53"/>
      <c r="D59" s="34"/>
      <c r="E59" s="35" t="s">
        <v>30</v>
      </c>
      <c r="F59" s="35">
        <v>3</v>
      </c>
      <c r="G59" s="27"/>
      <c r="H59" s="24"/>
      <c r="I59" s="38"/>
      <c r="J59" s="39"/>
      <c r="K59" s="40"/>
      <c r="L59" s="35"/>
    </row>
    <row r="60" spans="1:12" s="42" customFormat="1" ht="16.5" x14ac:dyDescent="0.25">
      <c r="A60" s="51">
        <f t="shared" si="5"/>
        <v>9</v>
      </c>
      <c r="B60" s="55" t="s">
        <v>72</v>
      </c>
      <c r="C60" s="53"/>
      <c r="D60" s="34"/>
      <c r="E60" s="35" t="s">
        <v>30</v>
      </c>
      <c r="F60" s="35">
        <v>2</v>
      </c>
      <c r="G60" s="27"/>
      <c r="H60" s="24"/>
      <c r="I60" s="38"/>
      <c r="J60" s="39"/>
      <c r="K60" s="40"/>
      <c r="L60" s="35"/>
    </row>
    <row r="61" spans="1:12" s="42" customFormat="1" ht="16.5" x14ac:dyDescent="0.25">
      <c r="A61" s="51">
        <f t="shared" si="5"/>
        <v>10</v>
      </c>
      <c r="B61" s="55" t="s">
        <v>73</v>
      </c>
      <c r="C61" s="53"/>
      <c r="D61" s="34"/>
      <c r="E61" s="35" t="s">
        <v>30</v>
      </c>
      <c r="F61" s="35">
        <v>2</v>
      </c>
      <c r="G61" s="27"/>
      <c r="H61" s="24"/>
      <c r="I61" s="38"/>
      <c r="J61" s="39"/>
      <c r="K61" s="40"/>
      <c r="L61" s="35"/>
    </row>
    <row r="62" spans="1:12" s="42" customFormat="1" ht="16.5" x14ac:dyDescent="0.25">
      <c r="A62" s="51">
        <f t="shared" si="5"/>
        <v>11</v>
      </c>
      <c r="B62" s="55" t="s">
        <v>57</v>
      </c>
      <c r="C62" s="53"/>
      <c r="D62" s="34"/>
      <c r="E62" s="35" t="s">
        <v>30</v>
      </c>
      <c r="F62" s="35">
        <v>2</v>
      </c>
      <c r="G62" s="27"/>
      <c r="H62" s="24"/>
      <c r="I62" s="38"/>
      <c r="J62" s="39"/>
      <c r="K62" s="40"/>
      <c r="L62" s="35"/>
    </row>
    <row r="63" spans="1:12" s="42" customFormat="1" ht="16.5" x14ac:dyDescent="0.25">
      <c r="A63" s="64" t="s">
        <v>74</v>
      </c>
      <c r="B63" s="81" t="s">
        <v>75</v>
      </c>
      <c r="C63" s="82"/>
      <c r="D63" s="65"/>
      <c r="E63" s="84"/>
      <c r="F63" s="84"/>
      <c r="G63" s="85"/>
      <c r="H63" s="60"/>
      <c r="I63" s="38"/>
      <c r="J63" s="39"/>
      <c r="K63" s="40"/>
      <c r="L63" s="35"/>
    </row>
    <row r="64" spans="1:12" s="42" customFormat="1" ht="28.5" x14ac:dyDescent="0.25">
      <c r="A64" s="105">
        <v>1</v>
      </c>
      <c r="B64" s="112" t="s">
        <v>76</v>
      </c>
      <c r="C64" s="113"/>
      <c r="D64" s="114"/>
      <c r="E64" s="113"/>
      <c r="F64" s="113"/>
      <c r="G64" s="115"/>
      <c r="H64" s="116">
        <f>+SUM(H65:H335)</f>
        <v>7029020000</v>
      </c>
      <c r="I64" s="38"/>
      <c r="J64" s="39"/>
      <c r="K64" s="40"/>
      <c r="L64" s="35"/>
    </row>
    <row r="65" spans="1:12" s="42" customFormat="1" ht="16.5" x14ac:dyDescent="0.25">
      <c r="A65" s="49"/>
      <c r="B65" s="86" t="s">
        <v>77</v>
      </c>
      <c r="C65" s="87"/>
      <c r="D65" s="88"/>
      <c r="E65" s="87"/>
      <c r="F65" s="87"/>
      <c r="G65" s="89"/>
      <c r="H65" s="83"/>
      <c r="I65" s="38"/>
      <c r="J65" s="39"/>
      <c r="K65" s="40"/>
      <c r="L65" s="35"/>
    </row>
    <row r="66" spans="1:12" s="42" customFormat="1" ht="16.5" x14ac:dyDescent="0.25">
      <c r="A66" s="49">
        <v>1.1000000000000001</v>
      </c>
      <c r="B66" s="90" t="s">
        <v>78</v>
      </c>
      <c r="C66" s="91" t="s">
        <v>319</v>
      </c>
      <c r="D66" s="88"/>
      <c r="E66" s="92" t="s">
        <v>31</v>
      </c>
      <c r="F66" s="93">
        <v>4</v>
      </c>
      <c r="G66" s="94">
        <v>224829000</v>
      </c>
      <c r="H66" s="83">
        <f>+F66*G66</f>
        <v>899316000</v>
      </c>
      <c r="I66" s="38"/>
      <c r="J66" s="39"/>
      <c r="K66" s="40"/>
      <c r="L66" s="35"/>
    </row>
    <row r="67" spans="1:12" s="42" customFormat="1" ht="31.5" x14ac:dyDescent="0.25">
      <c r="A67" s="49"/>
      <c r="B67" s="95" t="s">
        <v>79</v>
      </c>
      <c r="C67" s="87"/>
      <c r="D67" s="88"/>
      <c r="E67" s="96"/>
      <c r="F67" s="91"/>
      <c r="G67" s="97"/>
      <c r="H67" s="83"/>
      <c r="I67" s="38"/>
      <c r="J67" s="39"/>
      <c r="K67" s="40"/>
      <c r="L67" s="35"/>
    </row>
    <row r="68" spans="1:12" s="42" customFormat="1" ht="16.5" x14ac:dyDescent="0.25">
      <c r="A68" s="49"/>
      <c r="B68" s="95" t="s">
        <v>80</v>
      </c>
      <c r="C68" s="91"/>
      <c r="D68" s="88"/>
      <c r="E68" s="96"/>
      <c r="F68" s="91"/>
      <c r="G68" s="97"/>
      <c r="H68" s="83"/>
      <c r="I68" s="38"/>
      <c r="J68" s="39"/>
      <c r="K68" s="40"/>
      <c r="L68" s="35"/>
    </row>
    <row r="69" spans="1:12" s="42" customFormat="1" ht="16.5" x14ac:dyDescent="0.25">
      <c r="A69" s="49"/>
      <c r="B69" s="95" t="s">
        <v>81</v>
      </c>
      <c r="C69" s="91"/>
      <c r="D69" s="88"/>
      <c r="E69" s="96"/>
      <c r="F69" s="91"/>
      <c r="G69" s="97"/>
      <c r="H69" s="83"/>
      <c r="I69" s="38"/>
      <c r="J69" s="39"/>
      <c r="K69" s="40"/>
      <c r="L69" s="35"/>
    </row>
    <row r="70" spans="1:12" s="42" customFormat="1" ht="16.5" x14ac:dyDescent="0.25">
      <c r="A70" s="49"/>
      <c r="B70" s="95" t="s">
        <v>82</v>
      </c>
      <c r="C70" s="91"/>
      <c r="D70" s="88"/>
      <c r="E70" s="96"/>
      <c r="F70" s="91"/>
      <c r="G70" s="97"/>
      <c r="H70" s="83"/>
      <c r="I70" s="38"/>
      <c r="J70" s="39"/>
      <c r="K70" s="40"/>
      <c r="L70" s="35"/>
    </row>
    <row r="71" spans="1:12" s="42" customFormat="1" ht="31.5" x14ac:dyDescent="0.25">
      <c r="A71" s="49"/>
      <c r="B71" s="95" t="s">
        <v>83</v>
      </c>
      <c r="C71" s="91"/>
      <c r="D71" s="88"/>
      <c r="E71" s="96"/>
      <c r="F71" s="91"/>
      <c r="G71" s="97"/>
      <c r="H71" s="83"/>
      <c r="I71" s="38"/>
      <c r="J71" s="39"/>
      <c r="K71" s="40"/>
      <c r="L71" s="35"/>
    </row>
    <row r="72" spans="1:12" s="42" customFormat="1" ht="16.5" x14ac:dyDescent="0.25">
      <c r="A72" s="49"/>
      <c r="B72" s="95" t="s">
        <v>84</v>
      </c>
      <c r="C72" s="91"/>
      <c r="D72" s="88"/>
      <c r="E72" s="96"/>
      <c r="F72" s="91"/>
      <c r="G72" s="97"/>
      <c r="H72" s="83"/>
      <c r="I72" s="38"/>
      <c r="J72" s="39"/>
      <c r="K72" s="40"/>
      <c r="L72" s="35"/>
    </row>
    <row r="73" spans="1:12" s="42" customFormat="1" ht="63" x14ac:dyDescent="0.25">
      <c r="A73" s="49"/>
      <c r="B73" s="95" t="s">
        <v>85</v>
      </c>
      <c r="C73" s="91"/>
      <c r="D73" s="88"/>
      <c r="E73" s="96"/>
      <c r="F73" s="91"/>
      <c r="G73" s="97"/>
      <c r="H73" s="83"/>
      <c r="I73" s="38"/>
      <c r="J73" s="39"/>
      <c r="K73" s="40"/>
      <c r="L73" s="35"/>
    </row>
    <row r="74" spans="1:12" s="42" customFormat="1" ht="47.25" x14ac:dyDescent="0.25">
      <c r="A74" s="49"/>
      <c r="B74" s="95" t="s">
        <v>86</v>
      </c>
      <c r="C74" s="91"/>
      <c r="D74" s="88"/>
      <c r="E74" s="96"/>
      <c r="F74" s="91"/>
      <c r="G74" s="97"/>
      <c r="H74" s="83"/>
      <c r="I74" s="38"/>
      <c r="J74" s="39"/>
      <c r="K74" s="40"/>
      <c r="L74" s="35"/>
    </row>
    <row r="75" spans="1:12" s="42" customFormat="1" ht="16.5" x14ac:dyDescent="0.25">
      <c r="A75" s="49"/>
      <c r="B75" s="95" t="s">
        <v>87</v>
      </c>
      <c r="C75" s="91"/>
      <c r="D75" s="88"/>
      <c r="E75" s="96"/>
      <c r="F75" s="91"/>
      <c r="G75" s="97"/>
      <c r="H75" s="83"/>
      <c r="I75" s="38"/>
      <c r="J75" s="39"/>
      <c r="K75" s="40"/>
      <c r="L75" s="35"/>
    </row>
    <row r="76" spans="1:12" s="42" customFormat="1" ht="16.5" x14ac:dyDescent="0.25">
      <c r="A76" s="49"/>
      <c r="B76" s="95" t="s">
        <v>88</v>
      </c>
      <c r="C76" s="91"/>
      <c r="D76" s="88"/>
      <c r="E76" s="96"/>
      <c r="F76" s="91"/>
      <c r="G76" s="97"/>
      <c r="H76" s="83"/>
      <c r="I76" s="38"/>
      <c r="J76" s="39"/>
      <c r="K76" s="40"/>
      <c r="L76" s="35"/>
    </row>
    <row r="77" spans="1:12" s="42" customFormat="1" ht="31.5" x14ac:dyDescent="0.25">
      <c r="A77" s="49"/>
      <c r="B77" s="95" t="s">
        <v>89</v>
      </c>
      <c r="C77" s="91"/>
      <c r="D77" s="88"/>
      <c r="E77" s="96"/>
      <c r="F77" s="91"/>
      <c r="G77" s="97"/>
      <c r="H77" s="83"/>
      <c r="I77" s="38"/>
      <c r="J77" s="39"/>
      <c r="K77" s="40"/>
      <c r="L77" s="35"/>
    </row>
    <row r="78" spans="1:12" s="42" customFormat="1" ht="16.5" x14ac:dyDescent="0.25">
      <c r="A78" s="49"/>
      <c r="B78" s="95" t="s">
        <v>90</v>
      </c>
      <c r="C78" s="91"/>
      <c r="D78" s="88"/>
      <c r="E78" s="96"/>
      <c r="F78" s="91"/>
      <c r="G78" s="97"/>
      <c r="H78" s="83"/>
      <c r="I78" s="38"/>
      <c r="J78" s="39"/>
      <c r="K78" s="40"/>
      <c r="L78" s="35"/>
    </row>
    <row r="79" spans="1:12" s="42" customFormat="1" ht="31.5" x14ac:dyDescent="0.25">
      <c r="A79" s="49"/>
      <c r="B79" s="95" t="s">
        <v>91</v>
      </c>
      <c r="C79" s="91"/>
      <c r="D79" s="88"/>
      <c r="E79" s="96"/>
      <c r="F79" s="91"/>
      <c r="G79" s="97"/>
      <c r="H79" s="83"/>
      <c r="I79" s="38"/>
      <c r="J79" s="39"/>
      <c r="K79" s="40"/>
      <c r="L79" s="35"/>
    </row>
    <row r="80" spans="1:12" s="42" customFormat="1" ht="94.5" x14ac:dyDescent="0.25">
      <c r="A80" s="49"/>
      <c r="B80" s="95" t="s">
        <v>92</v>
      </c>
      <c r="C80" s="91"/>
      <c r="D80" s="88"/>
      <c r="E80" s="96"/>
      <c r="F80" s="91"/>
      <c r="G80" s="97"/>
      <c r="H80" s="83"/>
      <c r="I80" s="38"/>
      <c r="J80" s="39"/>
      <c r="K80" s="40"/>
      <c r="L80" s="35"/>
    </row>
    <row r="81" spans="1:12" s="42" customFormat="1" ht="16.5" x14ac:dyDescent="0.25">
      <c r="A81" s="49"/>
      <c r="B81" s="95" t="s">
        <v>93</v>
      </c>
      <c r="C81" s="91"/>
      <c r="D81" s="88"/>
      <c r="E81" s="96"/>
      <c r="F81" s="91"/>
      <c r="G81" s="97"/>
      <c r="H81" s="83"/>
      <c r="I81" s="38"/>
      <c r="J81" s="39"/>
      <c r="K81" s="40"/>
      <c r="L81" s="35"/>
    </row>
    <row r="82" spans="1:12" s="42" customFormat="1" ht="16.5" x14ac:dyDescent="0.25">
      <c r="A82" s="49"/>
      <c r="B82" s="95" t="s">
        <v>94</v>
      </c>
      <c r="C82" s="91"/>
      <c r="D82" s="88"/>
      <c r="E82" s="96"/>
      <c r="F82" s="91"/>
      <c r="G82" s="97"/>
      <c r="H82" s="83"/>
      <c r="I82" s="38"/>
      <c r="J82" s="39"/>
      <c r="K82" s="40"/>
      <c r="L82" s="35"/>
    </row>
    <row r="83" spans="1:12" s="42" customFormat="1" ht="31.5" x14ac:dyDescent="0.25">
      <c r="A83" s="49"/>
      <c r="B83" s="95" t="s">
        <v>95</v>
      </c>
      <c r="C83" s="91"/>
      <c r="D83" s="88"/>
      <c r="E83" s="96"/>
      <c r="F83" s="91"/>
      <c r="G83" s="97"/>
      <c r="H83" s="83"/>
      <c r="I83" s="38"/>
      <c r="J83" s="39"/>
      <c r="K83" s="40"/>
      <c r="L83" s="35"/>
    </row>
    <row r="84" spans="1:12" s="42" customFormat="1" ht="16.5" x14ac:dyDescent="0.25">
      <c r="A84" s="49"/>
      <c r="B84" s="98" t="s">
        <v>96</v>
      </c>
      <c r="C84" s="91"/>
      <c r="D84" s="88"/>
      <c r="E84" s="96"/>
      <c r="F84" s="91"/>
      <c r="G84" s="97"/>
      <c r="H84" s="83"/>
      <c r="I84" s="38"/>
      <c r="J84" s="39"/>
      <c r="K84" s="40"/>
      <c r="L84" s="35"/>
    </row>
    <row r="85" spans="1:12" s="42" customFormat="1" ht="16.5" x14ac:dyDescent="0.25">
      <c r="A85" s="49"/>
      <c r="B85" s="95" t="s">
        <v>97</v>
      </c>
      <c r="C85" s="91"/>
      <c r="D85" s="88"/>
      <c r="E85" s="96"/>
      <c r="F85" s="91"/>
      <c r="G85" s="97"/>
      <c r="H85" s="83"/>
      <c r="I85" s="38"/>
      <c r="J85" s="39"/>
      <c r="K85" s="40"/>
      <c r="L85" s="35"/>
    </row>
    <row r="86" spans="1:12" s="42" customFormat="1" ht="31.5" x14ac:dyDescent="0.25">
      <c r="A86" s="49"/>
      <c r="B86" s="95" t="s">
        <v>98</v>
      </c>
      <c r="C86" s="91"/>
      <c r="D86" s="88"/>
      <c r="E86" s="96"/>
      <c r="F86" s="91"/>
      <c r="G86" s="97"/>
      <c r="H86" s="83"/>
      <c r="I86" s="38"/>
      <c r="J86" s="39"/>
      <c r="K86" s="40"/>
      <c r="L86" s="35"/>
    </row>
    <row r="87" spans="1:12" s="42" customFormat="1" ht="16.5" x14ac:dyDescent="0.25">
      <c r="A87" s="49"/>
      <c r="B87" s="95" t="s">
        <v>99</v>
      </c>
      <c r="C87" s="91"/>
      <c r="D87" s="88"/>
      <c r="E87" s="96"/>
      <c r="F87" s="91"/>
      <c r="G87" s="97"/>
      <c r="H87" s="83"/>
      <c r="I87" s="38"/>
      <c r="J87" s="39"/>
      <c r="K87" s="40"/>
      <c r="L87" s="35"/>
    </row>
    <row r="88" spans="1:12" s="42" customFormat="1" ht="16.5" x14ac:dyDescent="0.25">
      <c r="A88" s="49"/>
      <c r="B88" s="95" t="s">
        <v>100</v>
      </c>
      <c r="C88" s="91"/>
      <c r="D88" s="88"/>
      <c r="E88" s="96"/>
      <c r="F88" s="91"/>
      <c r="G88" s="97"/>
      <c r="H88" s="83"/>
      <c r="I88" s="38"/>
      <c r="J88" s="39"/>
      <c r="K88" s="40"/>
      <c r="L88" s="35"/>
    </row>
    <row r="89" spans="1:12" s="42" customFormat="1" ht="37.5" customHeight="1" x14ac:dyDescent="0.25">
      <c r="A89" s="49"/>
      <c r="B89" s="95" t="s">
        <v>101</v>
      </c>
      <c r="C89" s="91"/>
      <c r="D89" s="88"/>
      <c r="E89" s="96"/>
      <c r="F89" s="91"/>
      <c r="G89" s="97"/>
      <c r="H89" s="83"/>
      <c r="I89" s="38"/>
      <c r="J89" s="39"/>
      <c r="K89" s="40"/>
      <c r="L89" s="35"/>
    </row>
    <row r="90" spans="1:12" s="42" customFormat="1" ht="16.5" x14ac:dyDescent="0.25">
      <c r="A90" s="49">
        <v>1.2</v>
      </c>
      <c r="B90" s="90" t="s">
        <v>102</v>
      </c>
      <c r="C90" s="91" t="s">
        <v>319</v>
      </c>
      <c r="D90" s="88"/>
      <c r="E90" s="92" t="s">
        <v>31</v>
      </c>
      <c r="F90" s="93">
        <v>4</v>
      </c>
      <c r="G90" s="94">
        <v>293254500</v>
      </c>
      <c r="H90" s="83">
        <f>+F90*G90</f>
        <v>1173018000</v>
      </c>
      <c r="I90" s="38"/>
      <c r="J90" s="39"/>
      <c r="K90" s="40"/>
      <c r="L90" s="35"/>
    </row>
    <row r="91" spans="1:12" s="42" customFormat="1" ht="16.5" x14ac:dyDescent="0.25">
      <c r="A91" s="49"/>
      <c r="B91" s="95" t="s">
        <v>80</v>
      </c>
      <c r="C91" s="91"/>
      <c r="D91" s="88"/>
      <c r="E91" s="96"/>
      <c r="F91" s="91"/>
      <c r="G91" s="97"/>
      <c r="H91" s="83"/>
      <c r="I91" s="38"/>
      <c r="J91" s="39"/>
      <c r="K91" s="40"/>
      <c r="L91" s="35"/>
    </row>
    <row r="92" spans="1:12" s="42" customFormat="1" ht="16.5" x14ac:dyDescent="0.25">
      <c r="A92" s="49"/>
      <c r="B92" s="95" t="s">
        <v>81</v>
      </c>
      <c r="C92" s="87"/>
      <c r="D92" s="88"/>
      <c r="E92" s="96"/>
      <c r="F92" s="91"/>
      <c r="G92" s="97"/>
      <c r="H92" s="83"/>
      <c r="I92" s="38"/>
      <c r="J92" s="39"/>
      <c r="K92" s="40"/>
      <c r="L92" s="35"/>
    </row>
    <row r="93" spans="1:12" s="42" customFormat="1" ht="16.5" x14ac:dyDescent="0.25">
      <c r="A93" s="49"/>
      <c r="B93" s="95" t="s">
        <v>82</v>
      </c>
      <c r="C93" s="91"/>
      <c r="D93" s="88"/>
      <c r="E93" s="96"/>
      <c r="F93" s="91"/>
      <c r="G93" s="97"/>
      <c r="H93" s="83"/>
      <c r="I93" s="38"/>
      <c r="J93" s="39"/>
      <c r="K93" s="40"/>
      <c r="L93" s="35"/>
    </row>
    <row r="94" spans="1:12" s="42" customFormat="1" ht="31.5" x14ac:dyDescent="0.25">
      <c r="A94" s="49"/>
      <c r="B94" s="95" t="s">
        <v>103</v>
      </c>
      <c r="C94" s="91"/>
      <c r="D94" s="88"/>
      <c r="E94" s="96"/>
      <c r="F94" s="91"/>
      <c r="G94" s="97"/>
      <c r="H94" s="83"/>
      <c r="I94" s="38"/>
      <c r="J94" s="39"/>
      <c r="K94" s="40"/>
      <c r="L94" s="35"/>
    </row>
    <row r="95" spans="1:12" s="42" customFormat="1" ht="16.5" x14ac:dyDescent="0.25">
      <c r="A95" s="49"/>
      <c r="B95" s="95" t="s">
        <v>84</v>
      </c>
      <c r="C95" s="91"/>
      <c r="D95" s="88"/>
      <c r="E95" s="96"/>
      <c r="F95" s="91"/>
      <c r="G95" s="97"/>
      <c r="H95" s="83"/>
      <c r="I95" s="38"/>
      <c r="J95" s="39"/>
      <c r="K95" s="40"/>
      <c r="L95" s="35"/>
    </row>
    <row r="96" spans="1:12" s="42" customFormat="1" ht="63" x14ac:dyDescent="0.25">
      <c r="A96" s="49"/>
      <c r="B96" s="95" t="s">
        <v>104</v>
      </c>
      <c r="C96" s="91"/>
      <c r="D96" s="88"/>
      <c r="E96" s="96"/>
      <c r="F96" s="91"/>
      <c r="G96" s="97"/>
      <c r="H96" s="83"/>
      <c r="I96" s="38"/>
      <c r="J96" s="39"/>
      <c r="K96" s="40"/>
      <c r="L96" s="35"/>
    </row>
    <row r="97" spans="1:12" s="42" customFormat="1" ht="78.75" x14ac:dyDescent="0.25">
      <c r="A97" s="49"/>
      <c r="B97" s="95" t="s">
        <v>105</v>
      </c>
      <c r="C97" s="91"/>
      <c r="D97" s="88"/>
      <c r="E97" s="96"/>
      <c r="F97" s="91"/>
      <c r="G97" s="97"/>
      <c r="H97" s="83"/>
      <c r="I97" s="38"/>
      <c r="J97" s="39"/>
      <c r="K97" s="40"/>
      <c r="L97" s="35"/>
    </row>
    <row r="98" spans="1:12" s="42" customFormat="1" ht="16.5" x14ac:dyDescent="0.25">
      <c r="A98" s="49"/>
      <c r="B98" s="95" t="s">
        <v>106</v>
      </c>
      <c r="C98" s="91"/>
      <c r="D98" s="88"/>
      <c r="E98" s="96"/>
      <c r="F98" s="91"/>
      <c r="G98" s="97"/>
      <c r="H98" s="83"/>
      <c r="I98" s="38"/>
      <c r="J98" s="39"/>
      <c r="K98" s="40"/>
      <c r="L98" s="35"/>
    </row>
    <row r="99" spans="1:12" s="42" customFormat="1" ht="16.5" x14ac:dyDescent="0.25">
      <c r="A99" s="49"/>
      <c r="B99" s="95" t="s">
        <v>107</v>
      </c>
      <c r="C99" s="91"/>
      <c r="D99" s="88"/>
      <c r="E99" s="96"/>
      <c r="F99" s="91"/>
      <c r="G99" s="97"/>
      <c r="H99" s="83"/>
      <c r="I99" s="38"/>
      <c r="J99" s="39"/>
      <c r="K99" s="40"/>
      <c r="L99" s="35"/>
    </row>
    <row r="100" spans="1:12" s="42" customFormat="1" ht="31.5" x14ac:dyDescent="0.25">
      <c r="A100" s="49"/>
      <c r="B100" s="95" t="s">
        <v>108</v>
      </c>
      <c r="C100" s="91"/>
      <c r="D100" s="88"/>
      <c r="E100" s="96"/>
      <c r="F100" s="91"/>
      <c r="G100" s="97"/>
      <c r="H100" s="83"/>
      <c r="I100" s="38"/>
      <c r="J100" s="39"/>
      <c r="K100" s="40"/>
      <c r="L100" s="35"/>
    </row>
    <row r="101" spans="1:12" s="42" customFormat="1" ht="31.5" x14ac:dyDescent="0.25">
      <c r="A101" s="49"/>
      <c r="B101" s="95" t="s">
        <v>109</v>
      </c>
      <c r="C101" s="91"/>
      <c r="D101" s="88"/>
      <c r="E101" s="96"/>
      <c r="F101" s="91"/>
      <c r="G101" s="97"/>
      <c r="H101" s="83"/>
      <c r="I101" s="38"/>
      <c r="J101" s="39"/>
      <c r="K101" s="40"/>
      <c r="L101" s="35"/>
    </row>
    <row r="102" spans="1:12" s="42" customFormat="1" ht="31.5" x14ac:dyDescent="0.25">
      <c r="A102" s="49"/>
      <c r="B102" s="95" t="s">
        <v>110</v>
      </c>
      <c r="C102" s="91"/>
      <c r="D102" s="88"/>
      <c r="E102" s="96"/>
      <c r="F102" s="91"/>
      <c r="G102" s="97"/>
      <c r="H102" s="83"/>
      <c r="I102" s="38"/>
      <c r="J102" s="39"/>
      <c r="K102" s="40"/>
      <c r="L102" s="35"/>
    </row>
    <row r="103" spans="1:12" s="42" customFormat="1" ht="31.5" x14ac:dyDescent="0.25">
      <c r="A103" s="49"/>
      <c r="B103" s="95" t="s">
        <v>111</v>
      </c>
      <c r="C103" s="91"/>
      <c r="D103" s="88"/>
      <c r="E103" s="96"/>
      <c r="F103" s="91"/>
      <c r="G103" s="97"/>
      <c r="H103" s="83"/>
      <c r="I103" s="38"/>
      <c r="J103" s="39"/>
      <c r="K103" s="40"/>
      <c r="L103" s="35"/>
    </row>
    <row r="104" spans="1:12" s="42" customFormat="1" ht="16.5" x14ac:dyDescent="0.25">
      <c r="A104" s="49"/>
      <c r="B104" s="95" t="s">
        <v>112</v>
      </c>
      <c r="C104" s="91"/>
      <c r="D104" s="88"/>
      <c r="E104" s="96"/>
      <c r="F104" s="91"/>
      <c r="G104" s="97"/>
      <c r="H104" s="83"/>
      <c r="I104" s="38"/>
      <c r="J104" s="39"/>
      <c r="K104" s="40"/>
      <c r="L104" s="35"/>
    </row>
    <row r="105" spans="1:12" s="42" customFormat="1" ht="16.5" x14ac:dyDescent="0.25">
      <c r="A105" s="49"/>
      <c r="B105" s="95" t="s">
        <v>113</v>
      </c>
      <c r="C105" s="91"/>
      <c r="D105" s="88"/>
      <c r="E105" s="96"/>
      <c r="F105" s="91"/>
      <c r="G105" s="97"/>
      <c r="H105" s="83"/>
      <c r="I105" s="38"/>
      <c r="J105" s="39"/>
      <c r="K105" s="40"/>
      <c r="L105" s="35"/>
    </row>
    <row r="106" spans="1:12" s="42" customFormat="1" ht="16.5" x14ac:dyDescent="0.25">
      <c r="A106" s="49"/>
      <c r="B106" s="95" t="s">
        <v>114</v>
      </c>
      <c r="C106" s="91"/>
      <c r="D106" s="88"/>
      <c r="E106" s="96"/>
      <c r="F106" s="91"/>
      <c r="G106" s="97"/>
      <c r="H106" s="83"/>
      <c r="I106" s="38"/>
      <c r="J106" s="39"/>
      <c r="K106" s="40"/>
      <c r="L106" s="35"/>
    </row>
    <row r="107" spans="1:12" s="42" customFormat="1" ht="31.5" x14ac:dyDescent="0.25">
      <c r="A107" s="49"/>
      <c r="B107" s="95" t="s">
        <v>115</v>
      </c>
      <c r="C107" s="91"/>
      <c r="D107" s="88"/>
      <c r="E107" s="96"/>
      <c r="F107" s="91"/>
      <c r="G107" s="97"/>
      <c r="H107" s="83"/>
      <c r="I107" s="38"/>
      <c r="J107" s="39"/>
      <c r="K107" s="40"/>
      <c r="L107" s="35"/>
    </row>
    <row r="108" spans="1:12" s="42" customFormat="1" ht="31.5" x14ac:dyDescent="0.25">
      <c r="A108" s="49"/>
      <c r="B108" s="95" t="s">
        <v>116</v>
      </c>
      <c r="C108" s="91"/>
      <c r="D108" s="88"/>
      <c r="E108" s="96"/>
      <c r="F108" s="91"/>
      <c r="G108" s="97"/>
      <c r="H108" s="83"/>
      <c r="I108" s="38"/>
      <c r="J108" s="39"/>
      <c r="K108" s="40"/>
      <c r="L108" s="35"/>
    </row>
    <row r="109" spans="1:12" s="42" customFormat="1" ht="47.25" x14ac:dyDescent="0.25">
      <c r="A109" s="49"/>
      <c r="B109" s="95" t="s">
        <v>117</v>
      </c>
      <c r="C109" s="91"/>
      <c r="D109" s="88"/>
      <c r="E109" s="96"/>
      <c r="F109" s="91"/>
      <c r="G109" s="97"/>
      <c r="H109" s="83"/>
      <c r="I109" s="38"/>
      <c r="J109" s="39"/>
      <c r="K109" s="40"/>
      <c r="L109" s="35"/>
    </row>
    <row r="110" spans="1:12" s="42" customFormat="1" ht="47.25" x14ac:dyDescent="0.25">
      <c r="A110" s="49"/>
      <c r="B110" s="95" t="s">
        <v>118</v>
      </c>
      <c r="C110" s="91"/>
      <c r="D110" s="88"/>
      <c r="E110" s="96"/>
      <c r="F110" s="91"/>
      <c r="G110" s="97"/>
      <c r="H110" s="83"/>
      <c r="I110" s="38"/>
      <c r="J110" s="39"/>
      <c r="K110" s="40"/>
      <c r="L110" s="35"/>
    </row>
    <row r="111" spans="1:12" s="42" customFormat="1" ht="31.5" x14ac:dyDescent="0.25">
      <c r="A111" s="49"/>
      <c r="B111" s="95" t="s">
        <v>119</v>
      </c>
      <c r="C111" s="91"/>
      <c r="D111" s="88"/>
      <c r="E111" s="96"/>
      <c r="F111" s="91"/>
      <c r="G111" s="97"/>
      <c r="H111" s="83"/>
      <c r="I111" s="38"/>
      <c r="J111" s="39"/>
      <c r="K111" s="40"/>
      <c r="L111" s="35"/>
    </row>
    <row r="112" spans="1:12" s="42" customFormat="1" ht="31.5" x14ac:dyDescent="0.25">
      <c r="A112" s="49"/>
      <c r="B112" s="95" t="s">
        <v>120</v>
      </c>
      <c r="C112" s="91"/>
      <c r="D112" s="88"/>
      <c r="E112" s="96"/>
      <c r="F112" s="91"/>
      <c r="G112" s="97"/>
      <c r="H112" s="83"/>
      <c r="I112" s="38"/>
      <c r="J112" s="39"/>
      <c r="K112" s="40"/>
      <c r="L112" s="35"/>
    </row>
    <row r="113" spans="1:12" s="42" customFormat="1" ht="31.5" x14ac:dyDescent="0.25">
      <c r="A113" s="49">
        <v>1.3</v>
      </c>
      <c r="B113" s="90" t="s">
        <v>121</v>
      </c>
      <c r="C113" s="91" t="s">
        <v>319</v>
      </c>
      <c r="D113" s="88"/>
      <c r="E113" s="92" t="s">
        <v>31</v>
      </c>
      <c r="F113" s="93">
        <v>4</v>
      </c>
      <c r="G113" s="94">
        <v>6352500</v>
      </c>
      <c r="H113" s="83">
        <f>+G113*F113</f>
        <v>25410000</v>
      </c>
      <c r="I113" s="38"/>
      <c r="J113" s="39"/>
      <c r="K113" s="40"/>
      <c r="L113" s="35"/>
    </row>
    <row r="114" spans="1:12" s="42" customFormat="1" ht="16.5" x14ac:dyDescent="0.25">
      <c r="A114" s="49">
        <v>1.4</v>
      </c>
      <c r="B114" s="90" t="s">
        <v>122</v>
      </c>
      <c r="C114" s="91" t="s">
        <v>319</v>
      </c>
      <c r="D114" s="88"/>
      <c r="E114" s="92" t="s">
        <v>31</v>
      </c>
      <c r="F114" s="93">
        <v>4</v>
      </c>
      <c r="G114" s="94">
        <v>4125000</v>
      </c>
      <c r="H114" s="83">
        <f t="shared" ref="H114:H115" si="6">+G114*F114</f>
        <v>16500000</v>
      </c>
      <c r="I114" s="38"/>
      <c r="J114" s="39"/>
      <c r="K114" s="40"/>
      <c r="L114" s="35"/>
    </row>
    <row r="115" spans="1:12" s="42" customFormat="1" ht="16.5" x14ac:dyDescent="0.25">
      <c r="A115" s="49">
        <v>1.5</v>
      </c>
      <c r="B115" s="90" t="s">
        <v>123</v>
      </c>
      <c r="C115" s="91" t="s">
        <v>319</v>
      </c>
      <c r="D115" s="88"/>
      <c r="E115" s="92" t="s">
        <v>31</v>
      </c>
      <c r="F115" s="93">
        <v>4</v>
      </c>
      <c r="G115" s="94">
        <v>38610000</v>
      </c>
      <c r="H115" s="83">
        <f t="shared" si="6"/>
        <v>154440000</v>
      </c>
      <c r="I115" s="38"/>
      <c r="J115" s="39"/>
      <c r="K115" s="40"/>
      <c r="L115" s="35"/>
    </row>
    <row r="116" spans="1:12" s="42" customFormat="1" ht="16.5" x14ac:dyDescent="0.25">
      <c r="A116" s="49"/>
      <c r="B116" s="95" t="s">
        <v>124</v>
      </c>
      <c r="C116" s="91"/>
      <c r="D116" s="88"/>
      <c r="E116" s="96"/>
      <c r="F116" s="91"/>
      <c r="G116" s="97"/>
      <c r="H116" s="83"/>
      <c r="I116" s="38"/>
      <c r="J116" s="39"/>
      <c r="K116" s="40"/>
      <c r="L116" s="35"/>
    </row>
    <row r="117" spans="1:12" s="42" customFormat="1" ht="31.5" x14ac:dyDescent="0.25">
      <c r="A117" s="49"/>
      <c r="B117" s="95" t="s">
        <v>125</v>
      </c>
      <c r="C117" s="91"/>
      <c r="D117" s="88"/>
      <c r="E117" s="96"/>
      <c r="F117" s="91"/>
      <c r="G117" s="97"/>
      <c r="H117" s="83"/>
      <c r="I117" s="38"/>
      <c r="J117" s="39"/>
      <c r="K117" s="40"/>
      <c r="L117" s="35"/>
    </row>
    <row r="118" spans="1:12" s="42" customFormat="1" ht="16.5" x14ac:dyDescent="0.25">
      <c r="A118" s="49"/>
      <c r="B118" s="95" t="s">
        <v>126</v>
      </c>
      <c r="C118" s="91"/>
      <c r="D118" s="88"/>
      <c r="E118" s="96"/>
      <c r="F118" s="91"/>
      <c r="G118" s="97"/>
      <c r="H118" s="83"/>
      <c r="I118" s="38"/>
      <c r="J118" s="39"/>
      <c r="K118" s="40"/>
      <c r="L118" s="35"/>
    </row>
    <row r="119" spans="1:12" s="42" customFormat="1" ht="16.5" x14ac:dyDescent="0.25">
      <c r="A119" s="49"/>
      <c r="B119" s="95" t="s">
        <v>127</v>
      </c>
      <c r="C119" s="91"/>
      <c r="D119" s="88"/>
      <c r="E119" s="96"/>
      <c r="F119" s="91"/>
      <c r="G119" s="97"/>
      <c r="H119" s="83"/>
      <c r="I119" s="38"/>
      <c r="J119" s="39"/>
      <c r="K119" s="40"/>
      <c r="L119" s="35"/>
    </row>
    <row r="120" spans="1:12" s="42" customFormat="1" ht="16.5" x14ac:dyDescent="0.25">
      <c r="A120" s="49"/>
      <c r="B120" s="95" t="s">
        <v>128</v>
      </c>
      <c r="C120" s="91"/>
      <c r="D120" s="88"/>
      <c r="E120" s="96"/>
      <c r="F120" s="91"/>
      <c r="G120" s="97"/>
      <c r="H120" s="83"/>
      <c r="I120" s="38"/>
      <c r="J120" s="39"/>
      <c r="K120" s="40"/>
      <c r="L120" s="35"/>
    </row>
    <row r="121" spans="1:12" s="42" customFormat="1" ht="31.5" x14ac:dyDescent="0.25">
      <c r="A121" s="49">
        <v>1.6</v>
      </c>
      <c r="B121" s="86" t="s">
        <v>129</v>
      </c>
      <c r="C121" s="91" t="s">
        <v>319</v>
      </c>
      <c r="D121" s="88"/>
      <c r="E121" s="92" t="s">
        <v>31</v>
      </c>
      <c r="F121" s="93">
        <v>4</v>
      </c>
      <c r="G121" s="94">
        <v>1190084000</v>
      </c>
      <c r="H121" s="83">
        <f>+G121*F121</f>
        <v>4760336000</v>
      </c>
      <c r="I121" s="38"/>
      <c r="J121" s="39"/>
      <c r="K121" s="40"/>
      <c r="L121" s="35"/>
    </row>
    <row r="122" spans="1:12" s="42" customFormat="1" ht="78.75" x14ac:dyDescent="0.25">
      <c r="A122" s="49"/>
      <c r="B122" s="95" t="s">
        <v>130</v>
      </c>
      <c r="C122" s="87"/>
      <c r="D122" s="88"/>
      <c r="E122" s="87"/>
      <c r="F122" s="87"/>
      <c r="G122" s="89"/>
      <c r="H122" s="83"/>
      <c r="I122" s="38"/>
      <c r="J122" s="39"/>
      <c r="K122" s="40"/>
      <c r="L122" s="35"/>
    </row>
    <row r="123" spans="1:12" s="42" customFormat="1" ht="16.5" x14ac:dyDescent="0.25">
      <c r="A123" s="49"/>
      <c r="B123" s="95" t="s">
        <v>131</v>
      </c>
      <c r="C123" s="87"/>
      <c r="D123" s="88"/>
      <c r="E123" s="87"/>
      <c r="F123" s="87"/>
      <c r="G123" s="89"/>
      <c r="H123" s="83"/>
      <c r="I123" s="38"/>
      <c r="J123" s="39"/>
      <c r="K123" s="40"/>
      <c r="L123" s="35"/>
    </row>
    <row r="124" spans="1:12" s="42" customFormat="1" ht="16.5" x14ac:dyDescent="0.25">
      <c r="A124" s="49"/>
      <c r="B124" s="95" t="s">
        <v>132</v>
      </c>
      <c r="C124" s="87"/>
      <c r="D124" s="88"/>
      <c r="E124" s="87"/>
      <c r="F124" s="87"/>
      <c r="G124" s="89"/>
      <c r="H124" s="83"/>
      <c r="I124" s="38"/>
      <c r="J124" s="39"/>
      <c r="K124" s="40"/>
      <c r="L124" s="35"/>
    </row>
    <row r="125" spans="1:12" s="42" customFormat="1" ht="16.5" x14ac:dyDescent="0.25">
      <c r="A125" s="49"/>
      <c r="B125" s="95" t="s">
        <v>133</v>
      </c>
      <c r="C125" s="87"/>
      <c r="D125" s="88"/>
      <c r="E125" s="87"/>
      <c r="F125" s="87"/>
      <c r="G125" s="89"/>
      <c r="H125" s="83"/>
      <c r="I125" s="38"/>
      <c r="J125" s="39"/>
      <c r="K125" s="40"/>
      <c r="L125" s="35"/>
    </row>
    <row r="126" spans="1:12" s="42" customFormat="1" ht="16.5" x14ac:dyDescent="0.25">
      <c r="A126" s="49"/>
      <c r="B126" s="95" t="s">
        <v>134</v>
      </c>
      <c r="C126" s="87"/>
      <c r="D126" s="88"/>
      <c r="E126" s="87"/>
      <c r="F126" s="87"/>
      <c r="G126" s="89"/>
      <c r="H126" s="83"/>
      <c r="I126" s="38"/>
      <c r="J126" s="39"/>
      <c r="K126" s="40"/>
      <c r="L126" s="35"/>
    </row>
    <row r="127" spans="1:12" s="42" customFormat="1" ht="16.5" x14ac:dyDescent="0.25">
      <c r="A127" s="49"/>
      <c r="B127" s="95" t="s">
        <v>135</v>
      </c>
      <c r="C127" s="87"/>
      <c r="D127" s="88"/>
      <c r="E127" s="87"/>
      <c r="F127" s="87"/>
      <c r="G127" s="89"/>
      <c r="H127" s="83"/>
      <c r="I127" s="38"/>
      <c r="J127" s="39"/>
      <c r="K127" s="40"/>
      <c r="L127" s="35"/>
    </row>
    <row r="128" spans="1:12" s="42" customFormat="1" ht="16.5" x14ac:dyDescent="0.25">
      <c r="A128" s="49"/>
      <c r="B128" s="95" t="s">
        <v>136</v>
      </c>
      <c r="C128" s="87"/>
      <c r="D128" s="88"/>
      <c r="E128" s="87"/>
      <c r="F128" s="87"/>
      <c r="G128" s="89"/>
      <c r="H128" s="83"/>
      <c r="I128" s="38"/>
      <c r="J128" s="39"/>
      <c r="K128" s="40"/>
      <c r="L128" s="35"/>
    </row>
    <row r="129" spans="1:12" s="42" customFormat="1" ht="16.5" x14ac:dyDescent="0.25">
      <c r="A129" s="49"/>
      <c r="B129" s="95" t="s">
        <v>137</v>
      </c>
      <c r="C129" s="87"/>
      <c r="D129" s="88"/>
      <c r="E129" s="87"/>
      <c r="F129" s="87"/>
      <c r="G129" s="89"/>
      <c r="H129" s="83"/>
      <c r="I129" s="38"/>
      <c r="J129" s="39"/>
      <c r="K129" s="40"/>
      <c r="L129" s="35"/>
    </row>
    <row r="130" spans="1:12" s="42" customFormat="1" ht="16.5" x14ac:dyDescent="0.25">
      <c r="A130" s="49"/>
      <c r="B130" s="95" t="s">
        <v>138</v>
      </c>
      <c r="C130" s="87"/>
      <c r="D130" s="88"/>
      <c r="E130" s="87"/>
      <c r="F130" s="87"/>
      <c r="G130" s="89"/>
      <c r="H130" s="83"/>
      <c r="I130" s="38"/>
      <c r="J130" s="39"/>
      <c r="K130" s="40"/>
      <c r="L130" s="35"/>
    </row>
    <row r="131" spans="1:12" s="42" customFormat="1" ht="16.5" x14ac:dyDescent="0.25">
      <c r="A131" s="49"/>
      <c r="B131" s="95" t="s">
        <v>139</v>
      </c>
      <c r="C131" s="87"/>
      <c r="D131" s="88"/>
      <c r="E131" s="87"/>
      <c r="F131" s="87"/>
      <c r="G131" s="89"/>
      <c r="H131" s="83"/>
      <c r="I131" s="38"/>
      <c r="J131" s="39"/>
      <c r="K131" s="40"/>
      <c r="L131" s="35"/>
    </row>
    <row r="132" spans="1:12" s="42" customFormat="1" ht="31.5" x14ac:dyDescent="0.25">
      <c r="A132" s="49"/>
      <c r="B132" s="95" t="s">
        <v>140</v>
      </c>
      <c r="C132" s="87"/>
      <c r="D132" s="88"/>
      <c r="E132" s="87"/>
      <c r="F132" s="87"/>
      <c r="G132" s="89"/>
      <c r="H132" s="83"/>
      <c r="I132" s="38"/>
      <c r="J132" s="39"/>
      <c r="K132" s="40"/>
      <c r="L132" s="35"/>
    </row>
    <row r="133" spans="1:12" s="42" customFormat="1" ht="31.5" x14ac:dyDescent="0.25">
      <c r="A133" s="49"/>
      <c r="B133" s="95" t="s">
        <v>141</v>
      </c>
      <c r="C133" s="87"/>
      <c r="D133" s="88"/>
      <c r="E133" s="87"/>
      <c r="F133" s="87"/>
      <c r="G133" s="89"/>
      <c r="H133" s="83"/>
      <c r="I133" s="38"/>
      <c r="J133" s="39"/>
      <c r="K133" s="40"/>
      <c r="L133" s="35"/>
    </row>
    <row r="134" spans="1:12" s="42" customFormat="1" ht="31.5" x14ac:dyDescent="0.25">
      <c r="A134" s="49"/>
      <c r="B134" s="95" t="s">
        <v>142</v>
      </c>
      <c r="C134" s="87"/>
      <c r="D134" s="88"/>
      <c r="E134" s="87"/>
      <c r="F134" s="87"/>
      <c r="G134" s="89"/>
      <c r="H134" s="83"/>
      <c r="I134" s="38"/>
      <c r="J134" s="39"/>
      <c r="K134" s="40"/>
      <c r="L134" s="35"/>
    </row>
    <row r="135" spans="1:12" s="42" customFormat="1" ht="16.5" x14ac:dyDescent="0.25">
      <c r="A135" s="49"/>
      <c r="B135" s="95" t="s">
        <v>143</v>
      </c>
      <c r="C135" s="87"/>
      <c r="D135" s="88"/>
      <c r="E135" s="87"/>
      <c r="F135" s="87"/>
      <c r="G135" s="89"/>
      <c r="H135" s="83"/>
      <c r="I135" s="38"/>
      <c r="J135" s="39"/>
      <c r="K135" s="40"/>
      <c r="L135" s="35"/>
    </row>
    <row r="136" spans="1:12" s="42" customFormat="1" ht="31.5" x14ac:dyDescent="0.25">
      <c r="A136" s="49"/>
      <c r="B136" s="95" t="s">
        <v>144</v>
      </c>
      <c r="C136" s="87"/>
      <c r="D136" s="88"/>
      <c r="E136" s="87"/>
      <c r="F136" s="87"/>
      <c r="G136" s="89"/>
      <c r="H136" s="83"/>
      <c r="I136" s="38"/>
      <c r="J136" s="39"/>
      <c r="K136" s="40"/>
      <c r="L136" s="35"/>
    </row>
    <row r="137" spans="1:12" s="42" customFormat="1" ht="16.5" x14ac:dyDescent="0.25">
      <c r="A137" s="49"/>
      <c r="B137" s="95" t="s">
        <v>145</v>
      </c>
      <c r="C137" s="87"/>
      <c r="D137" s="88"/>
      <c r="E137" s="87"/>
      <c r="F137" s="87"/>
      <c r="G137" s="89"/>
      <c r="H137" s="83"/>
      <c r="I137" s="38"/>
      <c r="J137" s="39"/>
      <c r="K137" s="40"/>
      <c r="L137" s="35"/>
    </row>
    <row r="138" spans="1:12" s="42" customFormat="1" ht="31.5" x14ac:dyDescent="0.25">
      <c r="A138" s="49"/>
      <c r="B138" s="95" t="s">
        <v>146</v>
      </c>
      <c r="C138" s="87"/>
      <c r="D138" s="88"/>
      <c r="E138" s="87"/>
      <c r="F138" s="87"/>
      <c r="G138" s="89"/>
      <c r="H138" s="83"/>
      <c r="I138" s="38"/>
      <c r="J138" s="39"/>
      <c r="K138" s="40"/>
      <c r="L138" s="35"/>
    </row>
    <row r="139" spans="1:12" s="42" customFormat="1" ht="16.5" x14ac:dyDescent="0.25">
      <c r="A139" s="49"/>
      <c r="B139" s="95" t="s">
        <v>147</v>
      </c>
      <c r="C139" s="87"/>
      <c r="D139" s="88"/>
      <c r="E139" s="87"/>
      <c r="F139" s="87"/>
      <c r="G139" s="89"/>
      <c r="H139" s="83"/>
      <c r="I139" s="38"/>
      <c r="J139" s="39"/>
      <c r="K139" s="40"/>
      <c r="L139" s="35"/>
    </row>
    <row r="140" spans="1:12" s="42" customFormat="1" ht="16.5" x14ac:dyDescent="0.25">
      <c r="A140" s="49"/>
      <c r="B140" s="95" t="s">
        <v>148</v>
      </c>
      <c r="C140" s="87"/>
      <c r="D140" s="88"/>
      <c r="E140" s="87"/>
      <c r="F140" s="87"/>
      <c r="G140" s="89"/>
      <c r="H140" s="83"/>
      <c r="I140" s="38"/>
      <c r="J140" s="39"/>
      <c r="K140" s="40"/>
      <c r="L140" s="35"/>
    </row>
    <row r="141" spans="1:12" s="42" customFormat="1" ht="16.5" x14ac:dyDescent="0.25">
      <c r="A141" s="49"/>
      <c r="B141" s="99" t="s">
        <v>149</v>
      </c>
      <c r="C141" s="87"/>
      <c r="D141" s="88"/>
      <c r="E141" s="87"/>
      <c r="F141" s="87"/>
      <c r="G141" s="89"/>
      <c r="H141" s="83"/>
      <c r="I141" s="38"/>
      <c r="J141" s="39"/>
      <c r="K141" s="40"/>
      <c r="L141" s="35"/>
    </row>
    <row r="142" spans="1:12" s="42" customFormat="1" ht="47.25" x14ac:dyDescent="0.25">
      <c r="A142" s="49"/>
      <c r="B142" s="95" t="s">
        <v>150</v>
      </c>
      <c r="C142" s="87"/>
      <c r="D142" s="88"/>
      <c r="E142" s="87"/>
      <c r="F142" s="87"/>
      <c r="G142" s="89"/>
      <c r="H142" s="83"/>
      <c r="I142" s="38"/>
      <c r="J142" s="39"/>
      <c r="K142" s="40"/>
      <c r="L142" s="35"/>
    </row>
    <row r="143" spans="1:12" s="42" customFormat="1" ht="110.25" x14ac:dyDescent="0.25">
      <c r="A143" s="49"/>
      <c r="B143" s="95" t="s">
        <v>151</v>
      </c>
      <c r="C143" s="87"/>
      <c r="D143" s="88"/>
      <c r="E143" s="87"/>
      <c r="F143" s="87"/>
      <c r="G143" s="89"/>
      <c r="H143" s="83"/>
      <c r="I143" s="38"/>
      <c r="J143" s="39"/>
      <c r="K143" s="40"/>
      <c r="L143" s="35"/>
    </row>
    <row r="144" spans="1:12" s="42" customFormat="1" ht="78.75" x14ac:dyDescent="0.25">
      <c r="A144" s="49"/>
      <c r="B144" s="95" t="s">
        <v>152</v>
      </c>
      <c r="C144" s="87"/>
      <c r="D144" s="88"/>
      <c r="E144" s="87"/>
      <c r="F144" s="87"/>
      <c r="G144" s="89"/>
      <c r="H144" s="83"/>
      <c r="I144" s="38"/>
      <c r="J144" s="39"/>
      <c r="K144" s="40"/>
      <c r="L144" s="35"/>
    </row>
    <row r="145" spans="1:12" s="42" customFormat="1" ht="63" x14ac:dyDescent="0.25">
      <c r="A145" s="49"/>
      <c r="B145" s="95" t="s">
        <v>153</v>
      </c>
      <c r="C145" s="87"/>
      <c r="D145" s="88"/>
      <c r="E145" s="87"/>
      <c r="F145" s="87"/>
      <c r="G145" s="89"/>
      <c r="H145" s="83"/>
      <c r="I145" s="38"/>
      <c r="J145" s="39"/>
      <c r="K145" s="40"/>
      <c r="L145" s="35"/>
    </row>
    <row r="146" spans="1:12" s="42" customFormat="1" ht="16.5" x14ac:dyDescent="0.25">
      <c r="A146" s="49"/>
      <c r="B146" s="95" t="s">
        <v>154</v>
      </c>
      <c r="C146" s="87"/>
      <c r="D146" s="88"/>
      <c r="E146" s="87"/>
      <c r="F146" s="87"/>
      <c r="G146" s="89"/>
      <c r="H146" s="83"/>
      <c r="I146" s="38"/>
      <c r="J146" s="39"/>
      <c r="K146" s="40"/>
      <c r="L146" s="35"/>
    </row>
    <row r="147" spans="1:12" s="42" customFormat="1" ht="47.25" x14ac:dyDescent="0.25">
      <c r="A147" s="49"/>
      <c r="B147" s="95" t="s">
        <v>155</v>
      </c>
      <c r="C147" s="87"/>
      <c r="D147" s="88"/>
      <c r="E147" s="87"/>
      <c r="F147" s="87"/>
      <c r="G147" s="89"/>
      <c r="H147" s="83"/>
      <c r="I147" s="38"/>
      <c r="J147" s="39"/>
      <c r="K147" s="40"/>
      <c r="L147" s="35"/>
    </row>
    <row r="148" spans="1:12" s="42" customFormat="1" ht="16.5" x14ac:dyDescent="0.25">
      <c r="A148" s="49"/>
      <c r="B148" s="95" t="s">
        <v>156</v>
      </c>
      <c r="C148" s="87"/>
      <c r="D148" s="88"/>
      <c r="E148" s="87"/>
      <c r="F148" s="87"/>
      <c r="G148" s="89"/>
      <c r="H148" s="83"/>
      <c r="I148" s="38"/>
      <c r="J148" s="39"/>
      <c r="K148" s="40"/>
      <c r="L148" s="35"/>
    </row>
    <row r="149" spans="1:12" s="42" customFormat="1" ht="16.5" x14ac:dyDescent="0.25">
      <c r="A149" s="49"/>
      <c r="B149" s="95" t="s">
        <v>157</v>
      </c>
      <c r="C149" s="87"/>
      <c r="D149" s="88"/>
      <c r="E149" s="87"/>
      <c r="F149" s="87"/>
      <c r="G149" s="89"/>
      <c r="H149" s="83"/>
      <c r="I149" s="38"/>
      <c r="J149" s="39"/>
      <c r="K149" s="40"/>
      <c r="L149" s="35"/>
    </row>
    <row r="150" spans="1:12" s="42" customFormat="1" ht="16.5" x14ac:dyDescent="0.25">
      <c r="A150" s="49"/>
      <c r="B150" s="95" t="s">
        <v>158</v>
      </c>
      <c r="C150" s="87"/>
      <c r="D150" s="88"/>
      <c r="E150" s="87"/>
      <c r="F150" s="87"/>
      <c r="G150" s="89"/>
      <c r="H150" s="83"/>
      <c r="I150" s="38"/>
      <c r="J150" s="39"/>
      <c r="K150" s="40"/>
      <c r="L150" s="35"/>
    </row>
    <row r="151" spans="1:12" s="42" customFormat="1" ht="31.5" x14ac:dyDescent="0.25">
      <c r="A151" s="49"/>
      <c r="B151" s="95" t="s">
        <v>159</v>
      </c>
      <c r="C151" s="87"/>
      <c r="D151" s="88"/>
      <c r="E151" s="87"/>
      <c r="F151" s="87"/>
      <c r="G151" s="89"/>
      <c r="H151" s="83"/>
      <c r="I151" s="38"/>
      <c r="J151" s="39"/>
      <c r="K151" s="40"/>
      <c r="L151" s="35"/>
    </row>
    <row r="152" spans="1:12" s="42" customFormat="1" ht="47.25" x14ac:dyDescent="0.25">
      <c r="A152" s="49"/>
      <c r="B152" s="95" t="s">
        <v>160</v>
      </c>
      <c r="C152" s="87"/>
      <c r="D152" s="88"/>
      <c r="E152" s="87"/>
      <c r="F152" s="87"/>
      <c r="G152" s="89"/>
      <c r="H152" s="83"/>
      <c r="I152" s="38"/>
      <c r="J152" s="39"/>
      <c r="K152" s="40"/>
      <c r="L152" s="35"/>
    </row>
    <row r="153" spans="1:12" s="42" customFormat="1" ht="47.25" x14ac:dyDescent="0.25">
      <c r="A153" s="49"/>
      <c r="B153" s="95" t="s">
        <v>161</v>
      </c>
      <c r="C153" s="87"/>
      <c r="D153" s="88"/>
      <c r="E153" s="87"/>
      <c r="F153" s="87"/>
      <c r="G153" s="89"/>
      <c r="H153" s="83"/>
      <c r="I153" s="38"/>
      <c r="J153" s="39"/>
      <c r="K153" s="40"/>
      <c r="L153" s="35"/>
    </row>
    <row r="154" spans="1:12" s="42" customFormat="1" ht="47.25" x14ac:dyDescent="0.25">
      <c r="A154" s="49"/>
      <c r="B154" s="95" t="s">
        <v>162</v>
      </c>
      <c r="C154" s="87"/>
      <c r="D154" s="88"/>
      <c r="E154" s="87"/>
      <c r="F154" s="87"/>
      <c r="G154" s="89"/>
      <c r="H154" s="83"/>
      <c r="I154" s="38"/>
      <c r="J154" s="39"/>
      <c r="K154" s="40"/>
      <c r="L154" s="35"/>
    </row>
    <row r="155" spans="1:12" s="42" customFormat="1" ht="47.25" x14ac:dyDescent="0.25">
      <c r="A155" s="49"/>
      <c r="B155" s="95" t="s">
        <v>163</v>
      </c>
      <c r="C155" s="87"/>
      <c r="D155" s="88"/>
      <c r="E155" s="87"/>
      <c r="F155" s="87"/>
      <c r="G155" s="89"/>
      <c r="H155" s="83"/>
      <c r="I155" s="38"/>
      <c r="J155" s="39"/>
      <c r="K155" s="40"/>
      <c r="L155" s="35"/>
    </row>
    <row r="156" spans="1:12" s="42" customFormat="1" ht="31.5" x14ac:dyDescent="0.25">
      <c r="A156" s="49"/>
      <c r="B156" s="95" t="s">
        <v>164</v>
      </c>
      <c r="C156" s="87"/>
      <c r="D156" s="88"/>
      <c r="E156" s="87"/>
      <c r="F156" s="87"/>
      <c r="G156" s="89"/>
      <c r="H156" s="83"/>
      <c r="I156" s="38"/>
      <c r="J156" s="39"/>
      <c r="K156" s="40"/>
      <c r="L156" s="35"/>
    </row>
    <row r="157" spans="1:12" s="42" customFormat="1" ht="94.5" x14ac:dyDescent="0.25">
      <c r="A157" s="49"/>
      <c r="B157" s="95" t="s">
        <v>165</v>
      </c>
      <c r="C157" s="87"/>
      <c r="D157" s="88"/>
      <c r="E157" s="87"/>
      <c r="F157" s="87"/>
      <c r="G157" s="89"/>
      <c r="H157" s="83"/>
      <c r="I157" s="38"/>
      <c r="J157" s="39"/>
      <c r="K157" s="40"/>
      <c r="L157" s="35"/>
    </row>
    <row r="158" spans="1:12" s="42" customFormat="1" ht="31.5" x14ac:dyDescent="0.25">
      <c r="A158" s="49"/>
      <c r="B158" s="95" t="s">
        <v>166</v>
      </c>
      <c r="C158" s="87"/>
      <c r="D158" s="88"/>
      <c r="E158" s="87"/>
      <c r="F158" s="87"/>
      <c r="G158" s="89"/>
      <c r="H158" s="83"/>
      <c r="I158" s="38"/>
      <c r="J158" s="39"/>
      <c r="K158" s="40"/>
      <c r="L158" s="35"/>
    </row>
    <row r="159" spans="1:12" s="42" customFormat="1" ht="16.5" x14ac:dyDescent="0.25">
      <c r="A159" s="49"/>
      <c r="B159" s="95" t="s">
        <v>167</v>
      </c>
      <c r="C159" s="87"/>
      <c r="D159" s="88"/>
      <c r="E159" s="87"/>
      <c r="F159" s="87"/>
      <c r="G159" s="89"/>
      <c r="H159" s="83"/>
      <c r="I159" s="38"/>
      <c r="J159" s="39"/>
      <c r="K159" s="40"/>
      <c r="L159" s="35"/>
    </row>
    <row r="160" spans="1:12" s="42" customFormat="1" ht="31.5" x14ac:dyDescent="0.25">
      <c r="A160" s="49"/>
      <c r="B160" s="99" t="s">
        <v>168</v>
      </c>
      <c r="C160" s="87"/>
      <c r="D160" s="88"/>
      <c r="E160" s="87"/>
      <c r="F160" s="87"/>
      <c r="G160" s="89"/>
      <c r="H160" s="83"/>
      <c r="I160" s="38"/>
      <c r="J160" s="39"/>
      <c r="K160" s="40"/>
      <c r="L160" s="35"/>
    </row>
    <row r="161" spans="1:12" s="42" customFormat="1" ht="47.25" x14ac:dyDescent="0.25">
      <c r="A161" s="49"/>
      <c r="B161" s="95" t="s">
        <v>169</v>
      </c>
      <c r="C161" s="87"/>
      <c r="D161" s="88"/>
      <c r="E161" s="87"/>
      <c r="F161" s="87"/>
      <c r="G161" s="89"/>
      <c r="H161" s="83"/>
      <c r="I161" s="38"/>
      <c r="J161" s="39"/>
      <c r="K161" s="40"/>
      <c r="L161" s="35"/>
    </row>
    <row r="162" spans="1:12" s="42" customFormat="1" ht="16.5" x14ac:dyDescent="0.25">
      <c r="A162" s="49"/>
      <c r="B162" s="95" t="s">
        <v>154</v>
      </c>
      <c r="C162" s="87"/>
      <c r="D162" s="88"/>
      <c r="E162" s="87"/>
      <c r="F162" s="87"/>
      <c r="G162" s="89"/>
      <c r="H162" s="83"/>
      <c r="I162" s="38"/>
      <c r="J162" s="39"/>
      <c r="K162" s="40"/>
      <c r="L162" s="35"/>
    </row>
    <row r="163" spans="1:12" s="42" customFormat="1" ht="31.5" x14ac:dyDescent="0.25">
      <c r="A163" s="49"/>
      <c r="B163" s="95" t="s">
        <v>170</v>
      </c>
      <c r="C163" s="87"/>
      <c r="D163" s="88"/>
      <c r="E163" s="87"/>
      <c r="F163" s="87"/>
      <c r="G163" s="89"/>
      <c r="H163" s="83"/>
      <c r="I163" s="38"/>
      <c r="J163" s="39"/>
      <c r="K163" s="40"/>
      <c r="L163" s="35"/>
    </row>
    <row r="164" spans="1:12" s="42" customFormat="1" ht="16.5" x14ac:dyDescent="0.25">
      <c r="A164" s="49"/>
      <c r="B164" s="95" t="s">
        <v>171</v>
      </c>
      <c r="C164" s="87"/>
      <c r="D164" s="88"/>
      <c r="E164" s="87"/>
      <c r="F164" s="87"/>
      <c r="G164" s="89"/>
      <c r="H164" s="83"/>
      <c r="I164" s="38"/>
      <c r="J164" s="39"/>
      <c r="K164" s="40"/>
      <c r="L164" s="35"/>
    </row>
    <row r="165" spans="1:12" s="42" customFormat="1" ht="16.5" x14ac:dyDescent="0.25">
      <c r="A165" s="49"/>
      <c r="B165" s="95" t="s">
        <v>172</v>
      </c>
      <c r="C165" s="87"/>
      <c r="D165" s="88"/>
      <c r="E165" s="87"/>
      <c r="F165" s="87"/>
      <c r="G165" s="89"/>
      <c r="H165" s="83"/>
      <c r="I165" s="38"/>
      <c r="J165" s="39"/>
      <c r="K165" s="40"/>
      <c r="L165" s="35"/>
    </row>
    <row r="166" spans="1:12" s="42" customFormat="1" ht="16.5" x14ac:dyDescent="0.25">
      <c r="A166" s="49"/>
      <c r="B166" s="95" t="s">
        <v>173</v>
      </c>
      <c r="C166" s="87"/>
      <c r="D166" s="88"/>
      <c r="E166" s="87"/>
      <c r="F166" s="87"/>
      <c r="G166" s="89"/>
      <c r="H166" s="83"/>
      <c r="I166" s="38"/>
      <c r="J166" s="39"/>
      <c r="K166" s="40"/>
      <c r="L166" s="35"/>
    </row>
    <row r="167" spans="1:12" s="42" customFormat="1" ht="31.5" x14ac:dyDescent="0.25">
      <c r="A167" s="49"/>
      <c r="B167" s="95" t="s">
        <v>174</v>
      </c>
      <c r="C167" s="87"/>
      <c r="D167" s="88"/>
      <c r="E167" s="87"/>
      <c r="F167" s="87"/>
      <c r="G167" s="89"/>
      <c r="H167" s="83"/>
      <c r="I167" s="38"/>
      <c r="J167" s="39"/>
      <c r="K167" s="40"/>
      <c r="L167" s="35"/>
    </row>
    <row r="168" spans="1:12" s="42" customFormat="1" ht="16.5" x14ac:dyDescent="0.25">
      <c r="A168" s="49"/>
      <c r="B168" s="95" t="s">
        <v>175</v>
      </c>
      <c r="C168" s="87"/>
      <c r="D168" s="88"/>
      <c r="E168" s="87"/>
      <c r="F168" s="87"/>
      <c r="G168" s="89"/>
      <c r="H168" s="83"/>
      <c r="I168" s="38"/>
      <c r="J168" s="39"/>
      <c r="K168" s="40"/>
      <c r="L168" s="35"/>
    </row>
    <row r="169" spans="1:12" s="42" customFormat="1" ht="16.5" x14ac:dyDescent="0.25">
      <c r="A169" s="49"/>
      <c r="B169" s="95" t="s">
        <v>176</v>
      </c>
      <c r="C169" s="87"/>
      <c r="D169" s="88"/>
      <c r="E169" s="87"/>
      <c r="F169" s="87"/>
      <c r="G169" s="89"/>
      <c r="H169" s="83"/>
      <c r="I169" s="38"/>
      <c r="J169" s="39"/>
      <c r="K169" s="40"/>
      <c r="L169" s="35"/>
    </row>
    <row r="170" spans="1:12" s="42" customFormat="1" ht="31.5" x14ac:dyDescent="0.25">
      <c r="A170" s="49"/>
      <c r="B170" s="95" t="s">
        <v>177</v>
      </c>
      <c r="C170" s="87"/>
      <c r="D170" s="88"/>
      <c r="E170" s="87"/>
      <c r="F170" s="87"/>
      <c r="G170" s="89"/>
      <c r="H170" s="83"/>
      <c r="I170" s="38"/>
      <c r="J170" s="39"/>
      <c r="K170" s="40"/>
      <c r="L170" s="35"/>
    </row>
    <row r="171" spans="1:12" s="42" customFormat="1" ht="31.5" x14ac:dyDescent="0.25">
      <c r="A171" s="49"/>
      <c r="B171" s="95" t="s">
        <v>178</v>
      </c>
      <c r="C171" s="87"/>
      <c r="D171" s="88"/>
      <c r="E171" s="87"/>
      <c r="F171" s="87"/>
      <c r="G171" s="89"/>
      <c r="H171" s="83"/>
      <c r="I171" s="38"/>
      <c r="J171" s="39"/>
      <c r="K171" s="40"/>
      <c r="L171" s="35"/>
    </row>
    <row r="172" spans="1:12" s="42" customFormat="1" ht="16.5" x14ac:dyDescent="0.25">
      <c r="A172" s="49"/>
      <c r="B172" s="95" t="s">
        <v>179</v>
      </c>
      <c r="C172" s="87"/>
      <c r="D172" s="88"/>
      <c r="E172" s="87"/>
      <c r="F172" s="87"/>
      <c r="G172" s="89"/>
      <c r="H172" s="83"/>
      <c r="I172" s="38"/>
      <c r="J172" s="39"/>
      <c r="K172" s="40"/>
      <c r="L172" s="35"/>
    </row>
    <row r="173" spans="1:12" s="42" customFormat="1" ht="31.5" x14ac:dyDescent="0.25">
      <c r="A173" s="49"/>
      <c r="B173" s="99" t="s">
        <v>180</v>
      </c>
      <c r="C173" s="87"/>
      <c r="D173" s="88"/>
      <c r="E173" s="87"/>
      <c r="F173" s="87"/>
      <c r="G173" s="89"/>
      <c r="H173" s="83"/>
      <c r="I173" s="38"/>
      <c r="J173" s="39"/>
      <c r="K173" s="40"/>
      <c r="L173" s="35"/>
    </row>
    <row r="174" spans="1:12" s="42" customFormat="1" ht="47.25" x14ac:dyDescent="0.25">
      <c r="A174" s="49"/>
      <c r="B174" s="95" t="s">
        <v>181</v>
      </c>
      <c r="C174" s="87"/>
      <c r="D174" s="88"/>
      <c r="E174" s="87"/>
      <c r="F174" s="87"/>
      <c r="G174" s="89"/>
      <c r="H174" s="83"/>
      <c r="I174" s="38"/>
      <c r="J174" s="39"/>
      <c r="K174" s="40"/>
      <c r="L174" s="35"/>
    </row>
    <row r="175" spans="1:12" s="42" customFormat="1" ht="16.5" x14ac:dyDescent="0.25">
      <c r="A175" s="49"/>
      <c r="B175" s="95" t="s">
        <v>154</v>
      </c>
      <c r="C175" s="87"/>
      <c r="D175" s="88"/>
      <c r="E175" s="87"/>
      <c r="F175" s="87"/>
      <c r="G175" s="89"/>
      <c r="H175" s="83"/>
      <c r="I175" s="38"/>
      <c r="J175" s="39"/>
      <c r="K175" s="40"/>
      <c r="L175" s="35"/>
    </row>
    <row r="176" spans="1:12" s="42" customFormat="1" ht="16.5" x14ac:dyDescent="0.25">
      <c r="A176" s="49"/>
      <c r="B176" s="95" t="s">
        <v>182</v>
      </c>
      <c r="C176" s="87"/>
      <c r="D176" s="88"/>
      <c r="E176" s="87"/>
      <c r="F176" s="87"/>
      <c r="G176" s="89"/>
      <c r="H176" s="83"/>
      <c r="I176" s="38"/>
      <c r="J176" s="39"/>
      <c r="K176" s="40"/>
      <c r="L176" s="35"/>
    </row>
    <row r="177" spans="1:12" s="42" customFormat="1" ht="16.5" x14ac:dyDescent="0.25">
      <c r="A177" s="49"/>
      <c r="B177" s="95" t="s">
        <v>183</v>
      </c>
      <c r="C177" s="87"/>
      <c r="D177" s="88"/>
      <c r="E177" s="87"/>
      <c r="F177" s="87"/>
      <c r="G177" s="89"/>
      <c r="H177" s="83"/>
      <c r="I177" s="38"/>
      <c r="J177" s="39"/>
      <c r="K177" s="40"/>
      <c r="L177" s="35"/>
    </row>
    <row r="178" spans="1:12" s="42" customFormat="1" ht="16.5" x14ac:dyDescent="0.25">
      <c r="A178" s="49"/>
      <c r="B178" s="95" t="s">
        <v>184</v>
      </c>
      <c r="C178" s="87"/>
      <c r="D178" s="88"/>
      <c r="E178" s="87"/>
      <c r="F178" s="87"/>
      <c r="G178" s="89"/>
      <c r="H178" s="83"/>
      <c r="I178" s="38"/>
      <c r="J178" s="39"/>
      <c r="K178" s="40"/>
      <c r="L178" s="35"/>
    </row>
    <row r="179" spans="1:12" s="42" customFormat="1" ht="31.5" x14ac:dyDescent="0.25">
      <c r="A179" s="49"/>
      <c r="B179" s="95" t="s">
        <v>185</v>
      </c>
      <c r="C179" s="87"/>
      <c r="D179" s="88"/>
      <c r="E179" s="87"/>
      <c r="F179" s="87"/>
      <c r="G179" s="89"/>
      <c r="H179" s="83"/>
      <c r="I179" s="38"/>
      <c r="J179" s="39"/>
      <c r="K179" s="40"/>
      <c r="L179" s="35"/>
    </row>
    <row r="180" spans="1:12" s="42" customFormat="1" ht="16.5" x14ac:dyDescent="0.25">
      <c r="A180" s="49"/>
      <c r="B180" s="95" t="s">
        <v>186</v>
      </c>
      <c r="C180" s="87"/>
      <c r="D180" s="88"/>
      <c r="E180" s="87"/>
      <c r="F180" s="87"/>
      <c r="G180" s="89"/>
      <c r="H180" s="83"/>
      <c r="I180" s="38"/>
      <c r="J180" s="39"/>
      <c r="K180" s="40"/>
      <c r="L180" s="35"/>
    </row>
    <row r="181" spans="1:12" s="42" customFormat="1" ht="16.5" x14ac:dyDescent="0.25">
      <c r="A181" s="49"/>
      <c r="B181" s="95" t="s">
        <v>187</v>
      </c>
      <c r="C181" s="87"/>
      <c r="D181" s="88"/>
      <c r="E181" s="87"/>
      <c r="F181" s="87"/>
      <c r="G181" s="89"/>
      <c r="H181" s="83"/>
      <c r="I181" s="38"/>
      <c r="J181" s="39"/>
      <c r="K181" s="40"/>
      <c r="L181" s="35"/>
    </row>
    <row r="182" spans="1:12" s="42" customFormat="1" ht="16.5" x14ac:dyDescent="0.25">
      <c r="A182" s="49"/>
      <c r="B182" s="95" t="s">
        <v>188</v>
      </c>
      <c r="C182" s="87"/>
      <c r="D182" s="88"/>
      <c r="E182" s="87"/>
      <c r="F182" s="87"/>
      <c r="G182" s="89"/>
      <c r="H182" s="83"/>
      <c r="I182" s="38"/>
      <c r="J182" s="39"/>
      <c r="K182" s="40"/>
      <c r="L182" s="35"/>
    </row>
    <row r="183" spans="1:12" s="42" customFormat="1" ht="31.5" x14ac:dyDescent="0.25">
      <c r="A183" s="49"/>
      <c r="B183" s="95" t="s">
        <v>189</v>
      </c>
      <c r="C183" s="87"/>
      <c r="D183" s="88"/>
      <c r="E183" s="87"/>
      <c r="F183" s="87"/>
      <c r="G183" s="89"/>
      <c r="H183" s="83"/>
      <c r="I183" s="38"/>
      <c r="J183" s="39"/>
      <c r="K183" s="40"/>
      <c r="L183" s="35"/>
    </row>
    <row r="184" spans="1:12" s="42" customFormat="1" ht="16.5" x14ac:dyDescent="0.25">
      <c r="A184" s="49"/>
      <c r="B184" s="95" t="s">
        <v>190</v>
      </c>
      <c r="C184" s="87"/>
      <c r="D184" s="88"/>
      <c r="E184" s="87"/>
      <c r="F184" s="87"/>
      <c r="G184" s="89"/>
      <c r="H184" s="83"/>
      <c r="I184" s="38"/>
      <c r="J184" s="39"/>
      <c r="K184" s="40"/>
      <c r="L184" s="35"/>
    </row>
    <row r="185" spans="1:12" s="42" customFormat="1" ht="16.5" x14ac:dyDescent="0.25">
      <c r="A185" s="49"/>
      <c r="B185" s="99" t="s">
        <v>191</v>
      </c>
      <c r="C185" s="87"/>
      <c r="D185" s="88"/>
      <c r="E185" s="87"/>
      <c r="F185" s="87"/>
      <c r="G185" s="89"/>
      <c r="H185" s="83"/>
      <c r="I185" s="38"/>
      <c r="J185" s="39"/>
      <c r="K185" s="40"/>
      <c r="L185" s="35"/>
    </row>
    <row r="186" spans="1:12" s="42" customFormat="1" ht="47.25" x14ac:dyDescent="0.25">
      <c r="A186" s="49"/>
      <c r="B186" s="95" t="s">
        <v>192</v>
      </c>
      <c r="C186" s="87"/>
      <c r="D186" s="88"/>
      <c r="E186" s="87"/>
      <c r="F186" s="87"/>
      <c r="G186" s="89"/>
      <c r="H186" s="83"/>
      <c r="I186" s="38"/>
      <c r="J186" s="39"/>
      <c r="K186" s="40"/>
      <c r="L186" s="35"/>
    </row>
    <row r="187" spans="1:12" s="42" customFormat="1" ht="16.5" x14ac:dyDescent="0.25">
      <c r="A187" s="49"/>
      <c r="B187" s="95" t="s">
        <v>154</v>
      </c>
      <c r="C187" s="87"/>
      <c r="D187" s="88"/>
      <c r="E187" s="87"/>
      <c r="F187" s="87"/>
      <c r="G187" s="89"/>
      <c r="H187" s="83"/>
      <c r="I187" s="38"/>
      <c r="J187" s="39"/>
      <c r="K187" s="40"/>
      <c r="L187" s="35"/>
    </row>
    <row r="188" spans="1:12" s="42" customFormat="1" ht="16.5" x14ac:dyDescent="0.25">
      <c r="A188" s="49"/>
      <c r="B188" s="95" t="s">
        <v>193</v>
      </c>
      <c r="C188" s="87"/>
      <c r="D188" s="88"/>
      <c r="E188" s="87"/>
      <c r="F188" s="87"/>
      <c r="G188" s="89"/>
      <c r="H188" s="83"/>
      <c r="I188" s="38"/>
      <c r="J188" s="39"/>
      <c r="K188" s="40"/>
      <c r="L188" s="35"/>
    </row>
    <row r="189" spans="1:12" s="42" customFormat="1" ht="47.25" x14ac:dyDescent="0.25">
      <c r="A189" s="49"/>
      <c r="B189" s="95" t="s">
        <v>194</v>
      </c>
      <c r="C189" s="87"/>
      <c r="D189" s="88"/>
      <c r="E189" s="87"/>
      <c r="F189" s="87"/>
      <c r="G189" s="89"/>
      <c r="H189" s="83"/>
      <c r="I189" s="38"/>
      <c r="J189" s="39"/>
      <c r="K189" s="40"/>
      <c r="L189" s="35"/>
    </row>
    <row r="190" spans="1:12" s="42" customFormat="1" ht="16.5" x14ac:dyDescent="0.25">
      <c r="A190" s="49"/>
      <c r="B190" s="95" t="s">
        <v>195</v>
      </c>
      <c r="C190" s="87"/>
      <c r="D190" s="88"/>
      <c r="E190" s="87"/>
      <c r="F190" s="87"/>
      <c r="G190" s="89"/>
      <c r="H190" s="83"/>
      <c r="I190" s="38"/>
      <c r="J190" s="39"/>
      <c r="K190" s="40"/>
      <c r="L190" s="35"/>
    </row>
    <row r="191" spans="1:12" s="42" customFormat="1" ht="31.5" x14ac:dyDescent="0.25">
      <c r="A191" s="49"/>
      <c r="B191" s="95" t="s">
        <v>196</v>
      </c>
      <c r="C191" s="87"/>
      <c r="D191" s="88"/>
      <c r="E191" s="87"/>
      <c r="F191" s="87"/>
      <c r="G191" s="89"/>
      <c r="H191" s="83"/>
      <c r="I191" s="38"/>
      <c r="J191" s="39"/>
      <c r="K191" s="40"/>
      <c r="L191" s="35"/>
    </row>
    <row r="192" spans="1:12" s="42" customFormat="1" ht="31.5" x14ac:dyDescent="0.25">
      <c r="A192" s="49"/>
      <c r="B192" s="95" t="s">
        <v>197</v>
      </c>
      <c r="C192" s="87"/>
      <c r="D192" s="88"/>
      <c r="E192" s="87"/>
      <c r="F192" s="87"/>
      <c r="G192" s="89"/>
      <c r="H192" s="83"/>
      <c r="I192" s="38"/>
      <c r="J192" s="39"/>
      <c r="K192" s="40"/>
      <c r="L192" s="35"/>
    </row>
    <row r="193" spans="1:12" s="42" customFormat="1" ht="16.5" x14ac:dyDescent="0.25">
      <c r="A193" s="49"/>
      <c r="B193" s="95" t="s">
        <v>186</v>
      </c>
      <c r="C193" s="87"/>
      <c r="D193" s="88"/>
      <c r="E193" s="87"/>
      <c r="F193" s="87"/>
      <c r="G193" s="89"/>
      <c r="H193" s="83"/>
      <c r="I193" s="38"/>
      <c r="J193" s="39"/>
      <c r="K193" s="40"/>
      <c r="L193" s="35"/>
    </row>
    <row r="194" spans="1:12" s="42" customFormat="1" ht="16.5" x14ac:dyDescent="0.25">
      <c r="A194" s="49"/>
      <c r="B194" s="95" t="s">
        <v>198</v>
      </c>
      <c r="C194" s="87"/>
      <c r="D194" s="88"/>
      <c r="E194" s="87"/>
      <c r="F194" s="87"/>
      <c r="G194" s="89"/>
      <c r="H194" s="83"/>
      <c r="I194" s="38"/>
      <c r="J194" s="39"/>
      <c r="K194" s="40"/>
      <c r="L194" s="35"/>
    </row>
    <row r="195" spans="1:12" s="42" customFormat="1" ht="16.5" x14ac:dyDescent="0.25">
      <c r="A195" s="49"/>
      <c r="B195" s="95" t="s">
        <v>188</v>
      </c>
      <c r="C195" s="87"/>
      <c r="D195" s="88"/>
      <c r="E195" s="87"/>
      <c r="F195" s="87"/>
      <c r="G195" s="89"/>
      <c r="H195" s="83"/>
      <c r="I195" s="38"/>
      <c r="J195" s="39"/>
      <c r="K195" s="40"/>
      <c r="L195" s="35"/>
    </row>
    <row r="196" spans="1:12" s="42" customFormat="1" ht="31.5" x14ac:dyDescent="0.25">
      <c r="A196" s="49"/>
      <c r="B196" s="95" t="s">
        <v>199</v>
      </c>
      <c r="C196" s="87"/>
      <c r="D196" s="88"/>
      <c r="E196" s="87"/>
      <c r="F196" s="87"/>
      <c r="G196" s="89"/>
      <c r="H196" s="83"/>
      <c r="I196" s="38"/>
      <c r="J196" s="39"/>
      <c r="K196" s="40"/>
      <c r="L196" s="35"/>
    </row>
    <row r="197" spans="1:12" s="42" customFormat="1" ht="16.5" x14ac:dyDescent="0.25">
      <c r="A197" s="49"/>
      <c r="B197" s="95" t="s">
        <v>200</v>
      </c>
      <c r="C197" s="87"/>
      <c r="D197" s="88"/>
      <c r="E197" s="87"/>
      <c r="F197" s="87"/>
      <c r="G197" s="89"/>
      <c r="H197" s="83"/>
      <c r="I197" s="38"/>
      <c r="J197" s="39"/>
      <c r="K197" s="40"/>
      <c r="L197" s="35"/>
    </row>
    <row r="198" spans="1:12" s="42" customFormat="1" ht="16.5" x14ac:dyDescent="0.25">
      <c r="A198" s="49"/>
      <c r="B198" s="99" t="s">
        <v>201</v>
      </c>
      <c r="C198" s="87"/>
      <c r="D198" s="88"/>
      <c r="E198" s="87"/>
      <c r="F198" s="87"/>
      <c r="G198" s="89"/>
      <c r="H198" s="83"/>
      <c r="I198" s="38"/>
      <c r="J198" s="39"/>
      <c r="K198" s="40"/>
      <c r="L198" s="35"/>
    </row>
    <row r="199" spans="1:12" s="42" customFormat="1" ht="47.25" x14ac:dyDescent="0.25">
      <c r="A199" s="49"/>
      <c r="B199" s="95" t="s">
        <v>202</v>
      </c>
      <c r="C199" s="87"/>
      <c r="D199" s="88"/>
      <c r="E199" s="87"/>
      <c r="F199" s="87"/>
      <c r="G199" s="89"/>
      <c r="H199" s="83"/>
      <c r="I199" s="38"/>
      <c r="J199" s="39"/>
      <c r="K199" s="40"/>
      <c r="L199" s="35"/>
    </row>
    <row r="200" spans="1:12" s="42" customFormat="1" ht="63" x14ac:dyDescent="0.25">
      <c r="A200" s="49"/>
      <c r="B200" s="95" t="s">
        <v>203</v>
      </c>
      <c r="C200" s="87"/>
      <c r="D200" s="88"/>
      <c r="E200" s="87"/>
      <c r="F200" s="87"/>
      <c r="G200" s="89"/>
      <c r="H200" s="83"/>
      <c r="I200" s="38"/>
      <c r="J200" s="39"/>
      <c r="K200" s="40"/>
      <c r="L200" s="35"/>
    </row>
    <row r="201" spans="1:12" s="42" customFormat="1" ht="47.25" x14ac:dyDescent="0.25">
      <c r="A201" s="49"/>
      <c r="B201" s="95" t="s">
        <v>204</v>
      </c>
      <c r="C201" s="87"/>
      <c r="D201" s="88"/>
      <c r="E201" s="87"/>
      <c r="F201" s="87"/>
      <c r="G201" s="89"/>
      <c r="H201" s="83"/>
      <c r="I201" s="38"/>
      <c r="J201" s="39"/>
      <c r="K201" s="40"/>
      <c r="L201" s="35"/>
    </row>
    <row r="202" spans="1:12" s="42" customFormat="1" ht="16.5" x14ac:dyDescent="0.25">
      <c r="A202" s="49"/>
      <c r="B202" s="95" t="s">
        <v>154</v>
      </c>
      <c r="C202" s="87"/>
      <c r="D202" s="88"/>
      <c r="E202" s="87"/>
      <c r="F202" s="87"/>
      <c r="G202" s="89"/>
      <c r="H202" s="83"/>
      <c r="I202" s="38"/>
      <c r="J202" s="39"/>
      <c r="K202" s="40"/>
      <c r="L202" s="35"/>
    </row>
    <row r="203" spans="1:12" s="42" customFormat="1" ht="47.25" x14ac:dyDescent="0.25">
      <c r="A203" s="49"/>
      <c r="B203" s="95" t="s">
        <v>205</v>
      </c>
      <c r="C203" s="87"/>
      <c r="D203" s="88"/>
      <c r="E203" s="87"/>
      <c r="F203" s="87"/>
      <c r="G203" s="89"/>
      <c r="H203" s="83"/>
      <c r="I203" s="38"/>
      <c r="J203" s="39"/>
      <c r="K203" s="40"/>
      <c r="L203" s="35"/>
    </row>
    <row r="204" spans="1:12" s="42" customFormat="1" ht="47.25" x14ac:dyDescent="0.25">
      <c r="A204" s="49"/>
      <c r="B204" s="95" t="s">
        <v>206</v>
      </c>
      <c r="C204" s="87"/>
      <c r="D204" s="88"/>
      <c r="E204" s="87"/>
      <c r="F204" s="87"/>
      <c r="G204" s="89"/>
      <c r="H204" s="83"/>
      <c r="I204" s="38"/>
      <c r="J204" s="39"/>
      <c r="K204" s="40"/>
      <c r="L204" s="35"/>
    </row>
    <row r="205" spans="1:12" s="42" customFormat="1" ht="31.5" x14ac:dyDescent="0.25">
      <c r="A205" s="49"/>
      <c r="B205" s="95" t="s">
        <v>207</v>
      </c>
      <c r="C205" s="87"/>
      <c r="D205" s="88"/>
      <c r="E205" s="87"/>
      <c r="F205" s="87"/>
      <c r="G205" s="89"/>
      <c r="H205" s="83"/>
      <c r="I205" s="38"/>
      <c r="J205" s="39"/>
      <c r="K205" s="40"/>
      <c r="L205" s="35"/>
    </row>
    <row r="206" spans="1:12" s="42" customFormat="1" ht="16.5" x14ac:dyDescent="0.25">
      <c r="A206" s="49"/>
      <c r="B206" s="95" t="s">
        <v>208</v>
      </c>
      <c r="C206" s="87"/>
      <c r="D206" s="88"/>
      <c r="E206" s="87"/>
      <c r="F206" s="87"/>
      <c r="G206" s="89"/>
      <c r="H206" s="83"/>
      <c r="I206" s="38"/>
      <c r="J206" s="39"/>
      <c r="K206" s="40"/>
      <c r="L206" s="35"/>
    </row>
    <row r="207" spans="1:12" s="42" customFormat="1" ht="31.5" x14ac:dyDescent="0.25">
      <c r="A207" s="49"/>
      <c r="B207" s="95" t="s">
        <v>209</v>
      </c>
      <c r="C207" s="87"/>
      <c r="D207" s="88"/>
      <c r="E207" s="87"/>
      <c r="F207" s="87"/>
      <c r="G207" s="89"/>
      <c r="H207" s="83"/>
      <c r="I207" s="38"/>
      <c r="J207" s="39"/>
      <c r="K207" s="40"/>
      <c r="L207" s="35"/>
    </row>
    <row r="208" spans="1:12" s="42" customFormat="1" ht="16.5" x14ac:dyDescent="0.25">
      <c r="A208" s="49"/>
      <c r="B208" s="95" t="s">
        <v>210</v>
      </c>
      <c r="C208" s="87"/>
      <c r="D208" s="88"/>
      <c r="E208" s="87"/>
      <c r="F208" s="87"/>
      <c r="G208" s="89"/>
      <c r="H208" s="83"/>
      <c r="I208" s="38"/>
      <c r="J208" s="39"/>
      <c r="K208" s="40"/>
      <c r="L208" s="35"/>
    </row>
    <row r="209" spans="1:12" s="42" customFormat="1" ht="31.5" x14ac:dyDescent="0.25">
      <c r="A209" s="49"/>
      <c r="B209" s="99" t="s">
        <v>211</v>
      </c>
      <c r="C209" s="87"/>
      <c r="D209" s="88"/>
      <c r="E209" s="87"/>
      <c r="F209" s="87"/>
      <c r="G209" s="89"/>
      <c r="H209" s="83"/>
      <c r="I209" s="38"/>
      <c r="J209" s="39"/>
      <c r="K209" s="40"/>
      <c r="L209" s="35"/>
    </row>
    <row r="210" spans="1:12" s="42" customFormat="1" ht="47.25" x14ac:dyDescent="0.25">
      <c r="A210" s="49"/>
      <c r="B210" s="95" t="s">
        <v>212</v>
      </c>
      <c r="C210" s="87"/>
      <c r="D210" s="88"/>
      <c r="E210" s="87"/>
      <c r="F210" s="87"/>
      <c r="G210" s="89"/>
      <c r="H210" s="83"/>
      <c r="I210" s="38"/>
      <c r="J210" s="39"/>
      <c r="K210" s="40"/>
      <c r="L210" s="35"/>
    </row>
    <row r="211" spans="1:12" s="42" customFormat="1" ht="16.5" x14ac:dyDescent="0.25">
      <c r="A211" s="49"/>
      <c r="B211" s="95" t="s">
        <v>213</v>
      </c>
      <c r="C211" s="87"/>
      <c r="D211" s="88"/>
      <c r="E211" s="87"/>
      <c r="F211" s="87"/>
      <c r="G211" s="89"/>
      <c r="H211" s="83"/>
      <c r="I211" s="38"/>
      <c r="J211" s="39"/>
      <c r="K211" s="40"/>
      <c r="L211" s="35"/>
    </row>
    <row r="212" spans="1:12" s="42" customFormat="1" ht="47.25" x14ac:dyDescent="0.25">
      <c r="A212" s="49"/>
      <c r="B212" s="95" t="s">
        <v>214</v>
      </c>
      <c r="C212" s="87"/>
      <c r="D212" s="88"/>
      <c r="E212" s="87"/>
      <c r="F212" s="87"/>
      <c r="G212" s="89"/>
      <c r="H212" s="83"/>
      <c r="I212" s="38"/>
      <c r="J212" s="39"/>
      <c r="K212" s="40"/>
      <c r="L212" s="35"/>
    </row>
    <row r="213" spans="1:12" s="42" customFormat="1" ht="16.5" x14ac:dyDescent="0.25">
      <c r="A213" s="49"/>
      <c r="B213" s="95" t="s">
        <v>215</v>
      </c>
      <c r="C213" s="87"/>
      <c r="D213" s="88"/>
      <c r="E213" s="87"/>
      <c r="F213" s="87"/>
      <c r="G213" s="89"/>
      <c r="H213" s="83"/>
      <c r="I213" s="38"/>
      <c r="J213" s="39"/>
      <c r="K213" s="40"/>
      <c r="L213" s="35"/>
    </row>
    <row r="214" spans="1:12" s="42" customFormat="1" ht="16.5" x14ac:dyDescent="0.25">
      <c r="A214" s="49"/>
      <c r="B214" s="95" t="s">
        <v>216</v>
      </c>
      <c r="C214" s="87"/>
      <c r="D214" s="88"/>
      <c r="E214" s="87"/>
      <c r="F214" s="87"/>
      <c r="G214" s="89"/>
      <c r="H214" s="83"/>
      <c r="I214" s="38"/>
      <c r="J214" s="39"/>
      <c r="K214" s="40"/>
      <c r="L214" s="35"/>
    </row>
    <row r="215" spans="1:12" s="42" customFormat="1" ht="16.5" x14ac:dyDescent="0.25">
      <c r="A215" s="49"/>
      <c r="B215" s="95" t="s">
        <v>217</v>
      </c>
      <c r="C215" s="87"/>
      <c r="D215" s="88"/>
      <c r="E215" s="87"/>
      <c r="F215" s="87"/>
      <c r="G215" s="89"/>
      <c r="H215" s="83"/>
      <c r="I215" s="38"/>
      <c r="J215" s="39"/>
      <c r="K215" s="40"/>
      <c r="L215" s="35"/>
    </row>
    <row r="216" spans="1:12" s="42" customFormat="1" ht="16.5" x14ac:dyDescent="0.25">
      <c r="A216" s="49"/>
      <c r="B216" s="95" t="s">
        <v>218</v>
      </c>
      <c r="C216" s="87"/>
      <c r="D216" s="88"/>
      <c r="E216" s="87"/>
      <c r="F216" s="87"/>
      <c r="G216" s="89"/>
      <c r="H216" s="83"/>
      <c r="I216" s="38"/>
      <c r="J216" s="39"/>
      <c r="K216" s="40"/>
      <c r="L216" s="35"/>
    </row>
    <row r="217" spans="1:12" s="42" customFormat="1" ht="16.5" x14ac:dyDescent="0.25">
      <c r="A217" s="49"/>
      <c r="B217" s="99" t="s">
        <v>219</v>
      </c>
      <c r="C217" s="87"/>
      <c r="D217" s="88"/>
      <c r="E217" s="87"/>
      <c r="F217" s="87"/>
      <c r="G217" s="89"/>
      <c r="H217" s="83"/>
      <c r="I217" s="38"/>
      <c r="J217" s="39"/>
      <c r="K217" s="40"/>
      <c r="L217" s="35"/>
    </row>
    <row r="218" spans="1:12" s="42" customFormat="1" ht="63" x14ac:dyDescent="0.25">
      <c r="A218" s="49"/>
      <c r="B218" s="95" t="s">
        <v>220</v>
      </c>
      <c r="C218" s="87"/>
      <c r="D218" s="88"/>
      <c r="E218" s="87"/>
      <c r="F218" s="87"/>
      <c r="G218" s="89"/>
      <c r="H218" s="83"/>
      <c r="I218" s="38"/>
      <c r="J218" s="39"/>
      <c r="K218" s="40"/>
      <c r="L218" s="35"/>
    </row>
    <row r="219" spans="1:12" s="42" customFormat="1" ht="16.5" x14ac:dyDescent="0.25">
      <c r="A219" s="49"/>
      <c r="B219" s="95" t="s">
        <v>221</v>
      </c>
      <c r="C219" s="87"/>
      <c r="D219" s="88"/>
      <c r="E219" s="87"/>
      <c r="F219" s="87"/>
      <c r="G219" s="89"/>
      <c r="H219" s="83"/>
      <c r="I219" s="38"/>
      <c r="J219" s="39"/>
      <c r="K219" s="40"/>
      <c r="L219" s="35"/>
    </row>
    <row r="220" spans="1:12" s="42" customFormat="1" ht="16.5" x14ac:dyDescent="0.25">
      <c r="A220" s="49"/>
      <c r="B220" s="95" t="s">
        <v>222</v>
      </c>
      <c r="C220" s="87"/>
      <c r="D220" s="88"/>
      <c r="E220" s="87"/>
      <c r="F220" s="87"/>
      <c r="G220" s="89"/>
      <c r="H220" s="83"/>
      <c r="I220" s="38"/>
      <c r="J220" s="39"/>
      <c r="K220" s="40"/>
      <c r="L220" s="35"/>
    </row>
    <row r="221" spans="1:12" s="42" customFormat="1" ht="16.5" x14ac:dyDescent="0.25">
      <c r="A221" s="49"/>
      <c r="B221" s="95" t="s">
        <v>223</v>
      </c>
      <c r="C221" s="87"/>
      <c r="D221" s="88"/>
      <c r="E221" s="87"/>
      <c r="F221" s="87"/>
      <c r="G221" s="89"/>
      <c r="H221" s="83"/>
      <c r="I221" s="38"/>
      <c r="J221" s="39"/>
      <c r="K221" s="40"/>
      <c r="L221" s="35"/>
    </row>
    <row r="222" spans="1:12" s="42" customFormat="1" ht="16.5" x14ac:dyDescent="0.25">
      <c r="A222" s="49"/>
      <c r="B222" s="95" t="s">
        <v>221</v>
      </c>
      <c r="C222" s="87"/>
      <c r="D222" s="88"/>
      <c r="E222" s="87"/>
      <c r="F222" s="87"/>
      <c r="G222" s="89"/>
      <c r="H222" s="83"/>
      <c r="I222" s="38"/>
      <c r="J222" s="39"/>
      <c r="K222" s="40"/>
      <c r="L222" s="35"/>
    </row>
    <row r="223" spans="1:12" s="42" customFormat="1" ht="16.5" x14ac:dyDescent="0.25">
      <c r="A223" s="49"/>
      <c r="B223" s="95" t="s">
        <v>224</v>
      </c>
      <c r="C223" s="87"/>
      <c r="D223" s="88"/>
      <c r="E223" s="87"/>
      <c r="F223" s="87"/>
      <c r="G223" s="89"/>
      <c r="H223" s="83"/>
      <c r="I223" s="38"/>
      <c r="J223" s="39"/>
      <c r="K223" s="40"/>
      <c r="L223" s="35"/>
    </row>
    <row r="224" spans="1:12" s="42" customFormat="1" ht="16.5" x14ac:dyDescent="0.25">
      <c r="A224" s="49"/>
      <c r="B224" s="95" t="s">
        <v>225</v>
      </c>
      <c r="C224" s="87"/>
      <c r="D224" s="88"/>
      <c r="E224" s="87"/>
      <c r="F224" s="87"/>
      <c r="G224" s="89"/>
      <c r="H224" s="83"/>
      <c r="I224" s="38"/>
      <c r="J224" s="39"/>
      <c r="K224" s="40"/>
      <c r="L224" s="35"/>
    </row>
    <row r="225" spans="1:12" s="42" customFormat="1" ht="16.5" x14ac:dyDescent="0.25">
      <c r="A225" s="49"/>
      <c r="B225" s="95" t="s">
        <v>226</v>
      </c>
      <c r="C225" s="87"/>
      <c r="D225" s="88"/>
      <c r="E225" s="87"/>
      <c r="F225" s="87"/>
      <c r="G225" s="89"/>
      <c r="H225" s="83"/>
      <c r="I225" s="38"/>
      <c r="J225" s="39"/>
      <c r="K225" s="40"/>
      <c r="L225" s="35"/>
    </row>
    <row r="226" spans="1:12" s="42" customFormat="1" ht="16.5" x14ac:dyDescent="0.25">
      <c r="A226" s="49"/>
      <c r="B226" s="95" t="s">
        <v>227</v>
      </c>
      <c r="C226" s="87"/>
      <c r="D226" s="88"/>
      <c r="E226" s="87"/>
      <c r="F226" s="87"/>
      <c r="G226" s="89"/>
      <c r="H226" s="83"/>
      <c r="I226" s="38"/>
      <c r="J226" s="39"/>
      <c r="K226" s="40"/>
      <c r="L226" s="35"/>
    </row>
    <row r="227" spans="1:12" s="42" customFormat="1" ht="16.5" x14ac:dyDescent="0.25">
      <c r="A227" s="49"/>
      <c r="B227" s="95" t="s">
        <v>228</v>
      </c>
      <c r="C227" s="87"/>
      <c r="D227" s="88"/>
      <c r="E227" s="87"/>
      <c r="F227" s="87"/>
      <c r="G227" s="89"/>
      <c r="H227" s="83"/>
      <c r="I227" s="38"/>
      <c r="J227" s="39"/>
      <c r="K227" s="40"/>
      <c r="L227" s="35"/>
    </row>
    <row r="228" spans="1:12" s="42" customFormat="1" ht="16.5" x14ac:dyDescent="0.25">
      <c r="A228" s="49"/>
      <c r="B228" s="95" t="s">
        <v>229</v>
      </c>
      <c r="C228" s="87"/>
      <c r="D228" s="88"/>
      <c r="E228" s="87"/>
      <c r="F228" s="87"/>
      <c r="G228" s="89"/>
      <c r="H228" s="83"/>
      <c r="I228" s="38"/>
      <c r="J228" s="39"/>
      <c r="K228" s="40"/>
      <c r="L228" s="35"/>
    </row>
    <row r="229" spans="1:12" s="42" customFormat="1" ht="16.5" x14ac:dyDescent="0.25">
      <c r="A229" s="49"/>
      <c r="B229" s="99" t="s">
        <v>230</v>
      </c>
      <c r="C229" s="87"/>
      <c r="D229" s="88"/>
      <c r="E229" s="87"/>
      <c r="F229" s="87"/>
      <c r="G229" s="89"/>
      <c r="H229" s="83"/>
      <c r="I229" s="38"/>
      <c r="J229" s="39"/>
      <c r="K229" s="40"/>
      <c r="L229" s="35"/>
    </row>
    <row r="230" spans="1:12" s="42" customFormat="1" ht="63" x14ac:dyDescent="0.25">
      <c r="A230" s="49"/>
      <c r="B230" s="95" t="s">
        <v>231</v>
      </c>
      <c r="C230" s="87"/>
      <c r="D230" s="88"/>
      <c r="E230" s="87"/>
      <c r="F230" s="87"/>
      <c r="G230" s="89"/>
      <c r="H230" s="83"/>
      <c r="I230" s="38"/>
      <c r="J230" s="39"/>
      <c r="K230" s="40"/>
      <c r="L230" s="35"/>
    </row>
    <row r="231" spans="1:12" s="42" customFormat="1" ht="63" x14ac:dyDescent="0.25">
      <c r="A231" s="49"/>
      <c r="B231" s="95" t="s">
        <v>232</v>
      </c>
      <c r="C231" s="87"/>
      <c r="D231" s="88"/>
      <c r="E231" s="87"/>
      <c r="F231" s="87"/>
      <c r="G231" s="89"/>
      <c r="H231" s="83"/>
      <c r="I231" s="38"/>
      <c r="J231" s="39"/>
      <c r="K231" s="40"/>
      <c r="L231" s="35"/>
    </row>
    <row r="232" spans="1:12" s="42" customFormat="1" ht="78.75" x14ac:dyDescent="0.25">
      <c r="A232" s="49"/>
      <c r="B232" s="95" t="s">
        <v>233</v>
      </c>
      <c r="C232" s="87"/>
      <c r="D232" s="88"/>
      <c r="E232" s="87"/>
      <c r="F232" s="87"/>
      <c r="G232" s="89"/>
      <c r="H232" s="83"/>
      <c r="I232" s="38"/>
      <c r="J232" s="39"/>
      <c r="K232" s="40"/>
      <c r="L232" s="35"/>
    </row>
    <row r="233" spans="1:12" s="42" customFormat="1" ht="31.5" x14ac:dyDescent="0.25">
      <c r="A233" s="49"/>
      <c r="B233" s="95" t="s">
        <v>234</v>
      </c>
      <c r="C233" s="87"/>
      <c r="D233" s="88"/>
      <c r="E233" s="87"/>
      <c r="F233" s="87"/>
      <c r="G233" s="89"/>
      <c r="H233" s="83"/>
      <c r="I233" s="38"/>
      <c r="J233" s="39"/>
      <c r="K233" s="40"/>
      <c r="L233" s="35"/>
    </row>
    <row r="234" spans="1:12" s="42" customFormat="1" ht="16.5" x14ac:dyDescent="0.25">
      <c r="A234" s="49"/>
      <c r="B234" s="95" t="s">
        <v>154</v>
      </c>
      <c r="C234" s="87"/>
      <c r="D234" s="88"/>
      <c r="E234" s="87"/>
      <c r="F234" s="87"/>
      <c r="G234" s="89"/>
      <c r="H234" s="83"/>
      <c r="I234" s="38"/>
      <c r="J234" s="39"/>
      <c r="K234" s="40"/>
      <c r="L234" s="35"/>
    </row>
    <row r="235" spans="1:12" s="42" customFormat="1" ht="31.5" x14ac:dyDescent="0.25">
      <c r="A235" s="49"/>
      <c r="B235" s="95" t="s">
        <v>235</v>
      </c>
      <c r="C235" s="87"/>
      <c r="D235" s="88"/>
      <c r="E235" s="87"/>
      <c r="F235" s="87"/>
      <c r="G235" s="89"/>
      <c r="H235" s="83"/>
      <c r="I235" s="38"/>
      <c r="J235" s="39"/>
      <c r="K235" s="40"/>
      <c r="L235" s="35"/>
    </row>
    <row r="236" spans="1:12" s="42" customFormat="1" ht="47.25" x14ac:dyDescent="0.25">
      <c r="A236" s="49"/>
      <c r="B236" s="95" t="s">
        <v>236</v>
      </c>
      <c r="C236" s="87"/>
      <c r="D236" s="88"/>
      <c r="E236" s="87"/>
      <c r="F236" s="87"/>
      <c r="G236" s="89"/>
      <c r="H236" s="83"/>
      <c r="I236" s="38"/>
      <c r="J236" s="39"/>
      <c r="K236" s="40"/>
      <c r="L236" s="35"/>
    </row>
    <row r="237" spans="1:12" s="42" customFormat="1" ht="31.5" x14ac:dyDescent="0.25">
      <c r="A237" s="49"/>
      <c r="B237" s="95" t="s">
        <v>237</v>
      </c>
      <c r="C237" s="87"/>
      <c r="D237" s="88"/>
      <c r="E237" s="87"/>
      <c r="F237" s="87"/>
      <c r="G237" s="89"/>
      <c r="H237" s="83"/>
      <c r="I237" s="38"/>
      <c r="J237" s="39"/>
      <c r="K237" s="40"/>
      <c r="L237" s="35"/>
    </row>
    <row r="238" spans="1:12" s="42" customFormat="1" ht="31.5" x14ac:dyDescent="0.25">
      <c r="A238" s="49"/>
      <c r="B238" s="95" t="s">
        <v>238</v>
      </c>
      <c r="C238" s="87"/>
      <c r="D238" s="88"/>
      <c r="E238" s="87"/>
      <c r="F238" s="87"/>
      <c r="G238" s="89"/>
      <c r="H238" s="83"/>
      <c r="I238" s="38"/>
      <c r="J238" s="39"/>
      <c r="K238" s="40"/>
      <c r="L238" s="35"/>
    </row>
    <row r="239" spans="1:12" s="42" customFormat="1" ht="31.5" x14ac:dyDescent="0.25">
      <c r="A239" s="49"/>
      <c r="B239" s="95" t="s">
        <v>239</v>
      </c>
      <c r="C239" s="87"/>
      <c r="D239" s="88"/>
      <c r="E239" s="87"/>
      <c r="F239" s="87"/>
      <c r="G239" s="89"/>
      <c r="H239" s="83"/>
      <c r="I239" s="38"/>
      <c r="J239" s="39"/>
      <c r="K239" s="40"/>
      <c r="L239" s="35"/>
    </row>
    <row r="240" spans="1:12" s="42" customFormat="1" ht="16.5" x14ac:dyDescent="0.25">
      <c r="A240" s="49"/>
      <c r="B240" s="95" t="s">
        <v>240</v>
      </c>
      <c r="C240" s="87"/>
      <c r="D240" s="88"/>
      <c r="E240" s="87"/>
      <c r="F240" s="87"/>
      <c r="G240" s="89"/>
      <c r="H240" s="83"/>
      <c r="I240" s="38"/>
      <c r="J240" s="39"/>
      <c r="K240" s="40"/>
      <c r="L240" s="35"/>
    </row>
    <row r="241" spans="1:12" s="42" customFormat="1" ht="16.5" x14ac:dyDescent="0.25">
      <c r="A241" s="49"/>
      <c r="B241" s="99" t="s">
        <v>241</v>
      </c>
      <c r="C241" s="87"/>
      <c r="D241" s="88"/>
      <c r="E241" s="87"/>
      <c r="F241" s="87"/>
      <c r="G241" s="89"/>
      <c r="H241" s="83"/>
      <c r="I241" s="38"/>
      <c r="J241" s="39"/>
      <c r="K241" s="40"/>
      <c r="L241" s="35"/>
    </row>
    <row r="242" spans="1:12" s="42" customFormat="1" ht="47.25" x14ac:dyDescent="0.25">
      <c r="A242" s="49"/>
      <c r="B242" s="95" t="s">
        <v>242</v>
      </c>
      <c r="C242" s="87"/>
      <c r="D242" s="88"/>
      <c r="E242" s="87"/>
      <c r="F242" s="87"/>
      <c r="G242" s="89"/>
      <c r="H242" s="83"/>
      <c r="I242" s="38"/>
      <c r="J242" s="39"/>
      <c r="K242" s="40"/>
      <c r="L242" s="35"/>
    </row>
    <row r="243" spans="1:12" s="42" customFormat="1" ht="16.5" x14ac:dyDescent="0.25">
      <c r="A243" s="49"/>
      <c r="B243" s="95" t="s">
        <v>154</v>
      </c>
      <c r="C243" s="87"/>
      <c r="D243" s="88"/>
      <c r="E243" s="87"/>
      <c r="F243" s="87"/>
      <c r="G243" s="89"/>
      <c r="H243" s="83"/>
      <c r="I243" s="38"/>
      <c r="J243" s="39"/>
      <c r="K243" s="40"/>
      <c r="L243" s="35"/>
    </row>
    <row r="244" spans="1:12" s="42" customFormat="1" ht="16.5" x14ac:dyDescent="0.25">
      <c r="A244" s="49"/>
      <c r="B244" s="95" t="s">
        <v>243</v>
      </c>
      <c r="C244" s="87"/>
      <c r="D244" s="88"/>
      <c r="E244" s="87"/>
      <c r="F244" s="87"/>
      <c r="G244" s="89"/>
      <c r="H244" s="83"/>
      <c r="I244" s="38"/>
      <c r="J244" s="39"/>
      <c r="K244" s="40"/>
      <c r="L244" s="35"/>
    </row>
    <row r="245" spans="1:12" s="42" customFormat="1" ht="16.5" x14ac:dyDescent="0.25">
      <c r="A245" s="49"/>
      <c r="B245" s="95" t="s">
        <v>244</v>
      </c>
      <c r="C245" s="87"/>
      <c r="D245" s="88"/>
      <c r="E245" s="87"/>
      <c r="F245" s="87"/>
      <c r="G245" s="89"/>
      <c r="H245" s="83"/>
      <c r="I245" s="38"/>
      <c r="J245" s="39"/>
      <c r="K245" s="40"/>
      <c r="L245" s="35"/>
    </row>
    <row r="246" spans="1:12" s="42" customFormat="1" ht="16.5" x14ac:dyDescent="0.25">
      <c r="A246" s="49"/>
      <c r="B246" s="95" t="s">
        <v>245</v>
      </c>
      <c r="C246" s="87"/>
      <c r="D246" s="88"/>
      <c r="E246" s="87"/>
      <c r="F246" s="87"/>
      <c r="G246" s="89"/>
      <c r="H246" s="83"/>
      <c r="I246" s="38"/>
      <c r="J246" s="39"/>
      <c r="K246" s="40"/>
      <c r="L246" s="35"/>
    </row>
    <row r="247" spans="1:12" s="42" customFormat="1" ht="16.5" x14ac:dyDescent="0.25">
      <c r="A247" s="49"/>
      <c r="B247" s="95" t="s">
        <v>246</v>
      </c>
      <c r="C247" s="87"/>
      <c r="D247" s="88"/>
      <c r="E247" s="87"/>
      <c r="F247" s="87"/>
      <c r="G247" s="89"/>
      <c r="H247" s="83"/>
      <c r="I247" s="38"/>
      <c r="J247" s="39"/>
      <c r="K247" s="40"/>
      <c r="L247" s="35"/>
    </row>
    <row r="248" spans="1:12" s="42" customFormat="1" ht="16.5" x14ac:dyDescent="0.25">
      <c r="A248" s="49"/>
      <c r="B248" s="95" t="s">
        <v>186</v>
      </c>
      <c r="C248" s="87"/>
      <c r="D248" s="88"/>
      <c r="E248" s="87"/>
      <c r="F248" s="87"/>
      <c r="G248" s="89"/>
      <c r="H248" s="83"/>
      <c r="I248" s="38"/>
      <c r="J248" s="39"/>
      <c r="K248" s="40"/>
      <c r="L248" s="35"/>
    </row>
    <row r="249" spans="1:12" s="42" customFormat="1" ht="16.5" x14ac:dyDescent="0.25">
      <c r="A249" s="49"/>
      <c r="B249" s="95" t="s">
        <v>247</v>
      </c>
      <c r="C249" s="87"/>
      <c r="D249" s="88"/>
      <c r="E249" s="87"/>
      <c r="F249" s="87"/>
      <c r="G249" s="89"/>
      <c r="H249" s="83"/>
      <c r="I249" s="38"/>
      <c r="J249" s="39"/>
      <c r="K249" s="40"/>
      <c r="L249" s="35"/>
    </row>
    <row r="250" spans="1:12" s="42" customFormat="1" ht="31.5" x14ac:dyDescent="0.25">
      <c r="A250" s="49"/>
      <c r="B250" s="99" t="s">
        <v>248</v>
      </c>
      <c r="C250" s="87"/>
      <c r="D250" s="88"/>
      <c r="E250" s="87"/>
      <c r="F250" s="87"/>
      <c r="G250" s="89"/>
      <c r="H250" s="83"/>
      <c r="I250" s="38"/>
      <c r="J250" s="39"/>
      <c r="K250" s="40"/>
      <c r="L250" s="35"/>
    </row>
    <row r="251" spans="1:12" s="42" customFormat="1" ht="47.25" x14ac:dyDescent="0.25">
      <c r="A251" s="49"/>
      <c r="B251" s="95" t="s">
        <v>249</v>
      </c>
      <c r="C251" s="87"/>
      <c r="D251" s="88"/>
      <c r="E251" s="87"/>
      <c r="F251" s="87"/>
      <c r="G251" s="89"/>
      <c r="H251" s="83"/>
      <c r="I251" s="38"/>
      <c r="J251" s="39"/>
      <c r="K251" s="40"/>
      <c r="L251" s="35"/>
    </row>
    <row r="252" spans="1:12" s="42" customFormat="1" ht="16.5" x14ac:dyDescent="0.25">
      <c r="A252" s="49"/>
      <c r="B252" s="95" t="s">
        <v>154</v>
      </c>
      <c r="C252" s="87"/>
      <c r="D252" s="88"/>
      <c r="E252" s="87"/>
      <c r="F252" s="87"/>
      <c r="G252" s="89"/>
      <c r="H252" s="83"/>
      <c r="I252" s="38"/>
      <c r="J252" s="39"/>
      <c r="K252" s="40"/>
      <c r="L252" s="35"/>
    </row>
    <row r="253" spans="1:12" s="42" customFormat="1" ht="16.5" x14ac:dyDescent="0.25">
      <c r="A253" s="49"/>
      <c r="B253" s="95" t="s">
        <v>250</v>
      </c>
      <c r="C253" s="87"/>
      <c r="D253" s="88"/>
      <c r="E253" s="87"/>
      <c r="F253" s="87"/>
      <c r="G253" s="89"/>
      <c r="H253" s="83"/>
      <c r="I253" s="38"/>
      <c r="J253" s="39"/>
      <c r="K253" s="40"/>
      <c r="L253" s="35"/>
    </row>
    <row r="254" spans="1:12" s="42" customFormat="1" ht="16.5" x14ac:dyDescent="0.25">
      <c r="A254" s="49"/>
      <c r="B254" s="95" t="s">
        <v>183</v>
      </c>
      <c r="C254" s="87"/>
      <c r="D254" s="88"/>
      <c r="E254" s="87"/>
      <c r="F254" s="87"/>
      <c r="G254" s="89"/>
      <c r="H254" s="83"/>
      <c r="I254" s="38"/>
      <c r="J254" s="39"/>
      <c r="K254" s="40"/>
      <c r="L254" s="35"/>
    </row>
    <row r="255" spans="1:12" s="42" customFormat="1" ht="16.5" x14ac:dyDescent="0.25">
      <c r="A255" s="49"/>
      <c r="B255" s="95" t="s">
        <v>251</v>
      </c>
      <c r="C255" s="87"/>
      <c r="D255" s="88"/>
      <c r="E255" s="87"/>
      <c r="F255" s="87"/>
      <c r="G255" s="89"/>
      <c r="H255" s="83"/>
      <c r="I255" s="38"/>
      <c r="J255" s="39"/>
      <c r="K255" s="40"/>
      <c r="L255" s="35"/>
    </row>
    <row r="256" spans="1:12" s="42" customFormat="1" ht="31.5" x14ac:dyDescent="0.25">
      <c r="A256" s="49"/>
      <c r="B256" s="95" t="s">
        <v>252</v>
      </c>
      <c r="C256" s="87"/>
      <c r="D256" s="88"/>
      <c r="E256" s="87"/>
      <c r="F256" s="87"/>
      <c r="G256" s="89"/>
      <c r="H256" s="83"/>
      <c r="I256" s="38"/>
      <c r="J256" s="39"/>
      <c r="K256" s="40"/>
      <c r="L256" s="35"/>
    </row>
    <row r="257" spans="1:12" s="42" customFormat="1" ht="16.5" x14ac:dyDescent="0.25">
      <c r="A257" s="49"/>
      <c r="B257" s="95" t="s">
        <v>186</v>
      </c>
      <c r="C257" s="87"/>
      <c r="D257" s="88"/>
      <c r="E257" s="87"/>
      <c r="F257" s="87"/>
      <c r="G257" s="89"/>
      <c r="H257" s="83"/>
      <c r="I257" s="38"/>
      <c r="J257" s="39"/>
      <c r="K257" s="40"/>
      <c r="L257" s="35"/>
    </row>
    <row r="258" spans="1:12" s="42" customFormat="1" ht="16.5" x14ac:dyDescent="0.25">
      <c r="A258" s="49"/>
      <c r="B258" s="95" t="s">
        <v>253</v>
      </c>
      <c r="C258" s="87"/>
      <c r="D258" s="88"/>
      <c r="E258" s="87"/>
      <c r="F258" s="87"/>
      <c r="G258" s="89"/>
      <c r="H258" s="83"/>
      <c r="I258" s="38"/>
      <c r="J258" s="39"/>
      <c r="K258" s="40"/>
      <c r="L258" s="35"/>
    </row>
    <row r="259" spans="1:12" s="42" customFormat="1" ht="31.5" x14ac:dyDescent="0.25">
      <c r="A259" s="49"/>
      <c r="B259" s="95" t="s">
        <v>254</v>
      </c>
      <c r="C259" s="87"/>
      <c r="D259" s="88"/>
      <c r="E259" s="87"/>
      <c r="F259" s="87"/>
      <c r="G259" s="89"/>
      <c r="H259" s="83"/>
      <c r="I259" s="38"/>
      <c r="J259" s="39"/>
      <c r="K259" s="40"/>
      <c r="L259" s="35"/>
    </row>
    <row r="260" spans="1:12" s="42" customFormat="1" ht="16.5" x14ac:dyDescent="0.25">
      <c r="A260" s="49"/>
      <c r="B260" s="99" t="s">
        <v>255</v>
      </c>
      <c r="C260" s="87"/>
      <c r="D260" s="88"/>
      <c r="E260" s="87"/>
      <c r="F260" s="87"/>
      <c r="G260" s="89"/>
      <c r="H260" s="83"/>
      <c r="I260" s="38"/>
      <c r="J260" s="39"/>
      <c r="K260" s="40"/>
      <c r="L260" s="35"/>
    </row>
    <row r="261" spans="1:12" s="42" customFormat="1" ht="47.25" x14ac:dyDescent="0.25">
      <c r="A261" s="49"/>
      <c r="B261" s="95" t="s">
        <v>256</v>
      </c>
      <c r="C261" s="87"/>
      <c r="D261" s="88"/>
      <c r="E261" s="87"/>
      <c r="F261" s="87"/>
      <c r="G261" s="89"/>
      <c r="H261" s="83"/>
      <c r="I261" s="38"/>
      <c r="J261" s="39"/>
      <c r="K261" s="40"/>
      <c r="L261" s="35"/>
    </row>
    <row r="262" spans="1:12" s="42" customFormat="1" ht="16.5" x14ac:dyDescent="0.25">
      <c r="A262" s="49"/>
      <c r="B262" s="95" t="s">
        <v>154</v>
      </c>
      <c r="C262" s="87"/>
      <c r="D262" s="88"/>
      <c r="E262" s="87"/>
      <c r="F262" s="87"/>
      <c r="G262" s="89"/>
      <c r="H262" s="83"/>
      <c r="I262" s="38"/>
      <c r="J262" s="39"/>
      <c r="K262" s="40"/>
      <c r="L262" s="35"/>
    </row>
    <row r="263" spans="1:12" s="42" customFormat="1" ht="31.5" x14ac:dyDescent="0.25">
      <c r="A263" s="49"/>
      <c r="B263" s="95" t="s">
        <v>257</v>
      </c>
      <c r="C263" s="87"/>
      <c r="D263" s="88"/>
      <c r="E263" s="87"/>
      <c r="F263" s="87"/>
      <c r="G263" s="89"/>
      <c r="H263" s="83"/>
      <c r="I263" s="38"/>
      <c r="J263" s="39"/>
      <c r="K263" s="40"/>
      <c r="L263" s="35"/>
    </row>
    <row r="264" spans="1:12" s="42" customFormat="1" ht="16.5" x14ac:dyDescent="0.25">
      <c r="A264" s="49"/>
      <c r="B264" s="95" t="s">
        <v>183</v>
      </c>
      <c r="C264" s="87"/>
      <c r="D264" s="88"/>
      <c r="E264" s="87"/>
      <c r="F264" s="87"/>
      <c r="G264" s="89"/>
      <c r="H264" s="83"/>
      <c r="I264" s="38"/>
      <c r="J264" s="39"/>
      <c r="K264" s="40"/>
      <c r="L264" s="35"/>
    </row>
    <row r="265" spans="1:12" s="42" customFormat="1" ht="16.5" x14ac:dyDescent="0.25">
      <c r="A265" s="49"/>
      <c r="B265" s="95" t="s">
        <v>258</v>
      </c>
      <c r="C265" s="87"/>
      <c r="D265" s="88"/>
      <c r="E265" s="87"/>
      <c r="F265" s="87"/>
      <c r="G265" s="89"/>
      <c r="H265" s="83"/>
      <c r="I265" s="38"/>
      <c r="J265" s="39"/>
      <c r="K265" s="40"/>
      <c r="L265" s="35"/>
    </row>
    <row r="266" spans="1:12" s="42" customFormat="1" ht="31.5" x14ac:dyDescent="0.25">
      <c r="A266" s="49"/>
      <c r="B266" s="95" t="s">
        <v>259</v>
      </c>
      <c r="C266" s="87"/>
      <c r="D266" s="88"/>
      <c r="E266" s="87"/>
      <c r="F266" s="87"/>
      <c r="G266" s="89"/>
      <c r="H266" s="83"/>
      <c r="I266" s="38"/>
      <c r="J266" s="39"/>
      <c r="K266" s="40"/>
      <c r="L266" s="35"/>
    </row>
    <row r="267" spans="1:12" s="42" customFormat="1" ht="16.5" x14ac:dyDescent="0.25">
      <c r="A267" s="49"/>
      <c r="B267" s="95" t="s">
        <v>260</v>
      </c>
      <c r="C267" s="87"/>
      <c r="D267" s="88"/>
      <c r="E267" s="87"/>
      <c r="F267" s="87"/>
      <c r="G267" s="89"/>
      <c r="H267" s="83"/>
      <c r="I267" s="38"/>
      <c r="J267" s="39"/>
      <c r="K267" s="40"/>
      <c r="L267" s="35"/>
    </row>
    <row r="268" spans="1:12" s="42" customFormat="1" ht="16.5" x14ac:dyDescent="0.25">
      <c r="A268" s="49"/>
      <c r="B268" s="95" t="s">
        <v>261</v>
      </c>
      <c r="C268" s="87"/>
      <c r="D268" s="88"/>
      <c r="E268" s="87"/>
      <c r="F268" s="87"/>
      <c r="G268" s="89"/>
      <c r="H268" s="83"/>
      <c r="I268" s="38"/>
      <c r="J268" s="39"/>
      <c r="K268" s="40"/>
      <c r="L268" s="35"/>
    </row>
    <row r="269" spans="1:12" s="42" customFormat="1" ht="16.5" x14ac:dyDescent="0.25">
      <c r="A269" s="49"/>
      <c r="B269" s="95" t="s">
        <v>186</v>
      </c>
      <c r="C269" s="87"/>
      <c r="D269" s="88"/>
      <c r="E269" s="87"/>
      <c r="F269" s="87"/>
      <c r="G269" s="89"/>
      <c r="H269" s="83"/>
      <c r="I269" s="38"/>
      <c r="J269" s="39"/>
      <c r="K269" s="40"/>
      <c r="L269" s="35"/>
    </row>
    <row r="270" spans="1:12" s="42" customFormat="1" ht="16.5" x14ac:dyDescent="0.25">
      <c r="A270" s="49"/>
      <c r="B270" s="95" t="s">
        <v>262</v>
      </c>
      <c r="C270" s="87"/>
      <c r="D270" s="88"/>
      <c r="E270" s="87"/>
      <c r="F270" s="87"/>
      <c r="G270" s="89"/>
      <c r="H270" s="83"/>
      <c r="I270" s="38"/>
      <c r="J270" s="39"/>
      <c r="K270" s="40"/>
      <c r="L270" s="35"/>
    </row>
    <row r="271" spans="1:12" s="42" customFormat="1" ht="16.5" x14ac:dyDescent="0.25">
      <c r="A271" s="49"/>
      <c r="B271" s="99" t="s">
        <v>263</v>
      </c>
      <c r="C271" s="87"/>
      <c r="D271" s="88"/>
      <c r="E271" s="87"/>
      <c r="F271" s="87"/>
      <c r="G271" s="89"/>
      <c r="H271" s="83"/>
      <c r="I271" s="38"/>
      <c r="J271" s="39"/>
      <c r="K271" s="40"/>
      <c r="L271" s="35"/>
    </row>
    <row r="272" spans="1:12" s="42" customFormat="1" ht="47.25" x14ac:dyDescent="0.25">
      <c r="A272" s="49"/>
      <c r="B272" s="95" t="s">
        <v>264</v>
      </c>
      <c r="C272" s="87"/>
      <c r="D272" s="88"/>
      <c r="E272" s="87"/>
      <c r="F272" s="87"/>
      <c r="G272" s="89"/>
      <c r="H272" s="83"/>
      <c r="I272" s="38"/>
      <c r="J272" s="39"/>
      <c r="K272" s="40"/>
      <c r="L272" s="35"/>
    </row>
    <row r="273" spans="1:12" s="42" customFormat="1" ht="16.5" x14ac:dyDescent="0.25">
      <c r="A273" s="49"/>
      <c r="B273" s="95" t="s">
        <v>154</v>
      </c>
      <c r="C273" s="87"/>
      <c r="D273" s="88"/>
      <c r="E273" s="87"/>
      <c r="F273" s="87"/>
      <c r="G273" s="89"/>
      <c r="H273" s="83"/>
      <c r="I273" s="38"/>
      <c r="J273" s="39"/>
      <c r="K273" s="40"/>
      <c r="L273" s="35"/>
    </row>
    <row r="274" spans="1:12" s="42" customFormat="1" ht="31.5" x14ac:dyDescent="0.25">
      <c r="A274" s="49"/>
      <c r="B274" s="95" t="s">
        <v>265</v>
      </c>
      <c r="C274" s="87"/>
      <c r="D274" s="88"/>
      <c r="E274" s="87"/>
      <c r="F274" s="87"/>
      <c r="G274" s="89"/>
      <c r="H274" s="83"/>
      <c r="I274" s="38"/>
      <c r="J274" s="39"/>
      <c r="K274" s="40"/>
      <c r="L274" s="35"/>
    </row>
    <row r="275" spans="1:12" s="42" customFormat="1" ht="16.5" x14ac:dyDescent="0.25">
      <c r="A275" s="49"/>
      <c r="B275" s="95" t="s">
        <v>266</v>
      </c>
      <c r="C275" s="87"/>
      <c r="D275" s="88"/>
      <c r="E275" s="87"/>
      <c r="F275" s="87"/>
      <c r="G275" s="89"/>
      <c r="H275" s="83"/>
      <c r="I275" s="38"/>
      <c r="J275" s="39"/>
      <c r="K275" s="40"/>
      <c r="L275" s="35"/>
    </row>
    <row r="276" spans="1:12" s="42" customFormat="1" ht="16.5" x14ac:dyDescent="0.25">
      <c r="A276" s="49"/>
      <c r="B276" s="95" t="s">
        <v>267</v>
      </c>
      <c r="C276" s="87"/>
      <c r="D276" s="88"/>
      <c r="E276" s="87"/>
      <c r="F276" s="87"/>
      <c r="G276" s="89"/>
      <c r="H276" s="83"/>
      <c r="I276" s="38"/>
      <c r="J276" s="39"/>
      <c r="K276" s="40"/>
      <c r="L276" s="35"/>
    </row>
    <row r="277" spans="1:12" s="42" customFormat="1" ht="16.5" x14ac:dyDescent="0.25">
      <c r="A277" s="49"/>
      <c r="B277" s="95" t="s">
        <v>268</v>
      </c>
      <c r="C277" s="87"/>
      <c r="D277" s="88"/>
      <c r="E277" s="87"/>
      <c r="F277" s="87"/>
      <c r="G277" s="89"/>
      <c r="H277" s="83"/>
      <c r="I277" s="38"/>
      <c r="J277" s="39"/>
      <c r="K277" s="40"/>
      <c r="L277" s="35"/>
    </row>
    <row r="278" spans="1:12" s="42" customFormat="1" ht="16.5" x14ac:dyDescent="0.25">
      <c r="A278" s="49"/>
      <c r="B278" s="95" t="s">
        <v>269</v>
      </c>
      <c r="C278" s="87"/>
      <c r="D278" s="88"/>
      <c r="E278" s="87"/>
      <c r="F278" s="87"/>
      <c r="G278" s="89"/>
      <c r="H278" s="83"/>
      <c r="I278" s="38"/>
      <c r="J278" s="39"/>
      <c r="K278" s="40"/>
      <c r="L278" s="35"/>
    </row>
    <row r="279" spans="1:12" s="42" customFormat="1" ht="63" x14ac:dyDescent="0.25">
      <c r="A279" s="49"/>
      <c r="B279" s="95" t="s">
        <v>270</v>
      </c>
      <c r="C279" s="87"/>
      <c r="D279" s="88"/>
      <c r="E279" s="87"/>
      <c r="F279" s="87"/>
      <c r="G279" s="89"/>
      <c r="H279" s="83"/>
      <c r="I279" s="38"/>
      <c r="J279" s="39"/>
      <c r="K279" s="40"/>
      <c r="L279" s="35"/>
    </row>
    <row r="280" spans="1:12" s="42" customFormat="1" ht="16.5" x14ac:dyDescent="0.25">
      <c r="A280" s="49"/>
      <c r="B280" s="95" t="s">
        <v>271</v>
      </c>
      <c r="C280" s="87"/>
      <c r="D280" s="88"/>
      <c r="E280" s="87"/>
      <c r="F280" s="87"/>
      <c r="G280" s="89"/>
      <c r="H280" s="83"/>
      <c r="I280" s="38"/>
      <c r="J280" s="39"/>
      <c r="K280" s="40"/>
      <c r="L280" s="35"/>
    </row>
    <row r="281" spans="1:12" s="42" customFormat="1" ht="31.5" x14ac:dyDescent="0.25">
      <c r="A281" s="49"/>
      <c r="B281" s="95" t="s">
        <v>272</v>
      </c>
      <c r="C281" s="87"/>
      <c r="D281" s="88"/>
      <c r="E281" s="87"/>
      <c r="F281" s="87"/>
      <c r="G281" s="89"/>
      <c r="H281" s="83"/>
      <c r="I281" s="38"/>
      <c r="J281" s="39"/>
      <c r="K281" s="40"/>
      <c r="L281" s="35"/>
    </row>
    <row r="282" spans="1:12" s="42" customFormat="1" ht="31.5" x14ac:dyDescent="0.25">
      <c r="A282" s="49"/>
      <c r="B282" s="95" t="s">
        <v>273</v>
      </c>
      <c r="C282" s="87"/>
      <c r="D282" s="88"/>
      <c r="E282" s="87"/>
      <c r="F282" s="87"/>
      <c r="G282" s="89"/>
      <c r="H282" s="83"/>
      <c r="I282" s="38"/>
      <c r="J282" s="39"/>
      <c r="K282" s="40"/>
      <c r="L282" s="35"/>
    </row>
    <row r="283" spans="1:12" s="42" customFormat="1" ht="31.5" x14ac:dyDescent="0.25">
      <c r="A283" s="49"/>
      <c r="B283" s="95" t="s">
        <v>274</v>
      </c>
      <c r="C283" s="87"/>
      <c r="D283" s="88"/>
      <c r="E283" s="87"/>
      <c r="F283" s="87"/>
      <c r="G283" s="89"/>
      <c r="H283" s="83"/>
      <c r="I283" s="38"/>
      <c r="J283" s="39"/>
      <c r="K283" s="40"/>
      <c r="L283" s="35"/>
    </row>
    <row r="284" spans="1:12" s="42" customFormat="1" ht="16.5" x14ac:dyDescent="0.25">
      <c r="A284" s="49"/>
      <c r="B284" s="95" t="s">
        <v>186</v>
      </c>
      <c r="C284" s="87"/>
      <c r="D284" s="88"/>
      <c r="E284" s="87"/>
      <c r="F284" s="87"/>
      <c r="G284" s="89"/>
      <c r="H284" s="83"/>
      <c r="I284" s="38"/>
      <c r="J284" s="39"/>
      <c r="K284" s="40"/>
      <c r="L284" s="35"/>
    </row>
    <row r="285" spans="1:12" s="42" customFormat="1" ht="47.25" x14ac:dyDescent="0.25">
      <c r="A285" s="49"/>
      <c r="B285" s="95" t="s">
        <v>275</v>
      </c>
      <c r="C285" s="87"/>
      <c r="D285" s="88"/>
      <c r="E285" s="87"/>
      <c r="F285" s="87"/>
      <c r="G285" s="89"/>
      <c r="H285" s="83"/>
      <c r="I285" s="38"/>
      <c r="J285" s="39"/>
      <c r="K285" s="40"/>
      <c r="L285" s="35"/>
    </row>
    <row r="286" spans="1:12" s="42" customFormat="1" ht="16.5" x14ac:dyDescent="0.25">
      <c r="A286" s="49"/>
      <c r="B286" s="99" t="s">
        <v>276</v>
      </c>
      <c r="C286" s="87"/>
      <c r="D286" s="88"/>
      <c r="E286" s="87"/>
      <c r="F286" s="87"/>
      <c r="G286" s="89"/>
      <c r="H286" s="83"/>
      <c r="I286" s="38"/>
      <c r="J286" s="39"/>
      <c r="K286" s="40"/>
      <c r="L286" s="35"/>
    </row>
    <row r="287" spans="1:12" s="42" customFormat="1" ht="47.25" x14ac:dyDescent="0.25">
      <c r="A287" s="49"/>
      <c r="B287" s="95" t="s">
        <v>277</v>
      </c>
      <c r="C287" s="87"/>
      <c r="D287" s="88"/>
      <c r="E287" s="87"/>
      <c r="F287" s="87"/>
      <c r="G287" s="89"/>
      <c r="H287" s="83"/>
      <c r="I287" s="38"/>
      <c r="J287" s="39"/>
      <c r="K287" s="40"/>
      <c r="L287" s="35"/>
    </row>
    <row r="288" spans="1:12" s="42" customFormat="1" ht="16.5" x14ac:dyDescent="0.25">
      <c r="A288" s="49"/>
      <c r="B288" s="95" t="s">
        <v>154</v>
      </c>
      <c r="C288" s="87"/>
      <c r="D288" s="88"/>
      <c r="E288" s="87"/>
      <c r="F288" s="87"/>
      <c r="G288" s="89"/>
      <c r="H288" s="83"/>
      <c r="I288" s="38"/>
      <c r="J288" s="39"/>
      <c r="K288" s="40"/>
      <c r="L288" s="35"/>
    </row>
    <row r="289" spans="1:12" s="42" customFormat="1" ht="31.5" x14ac:dyDescent="0.25">
      <c r="A289" s="49"/>
      <c r="B289" s="95" t="s">
        <v>278</v>
      </c>
      <c r="C289" s="87"/>
      <c r="D289" s="88"/>
      <c r="E289" s="87"/>
      <c r="F289" s="87"/>
      <c r="G289" s="89"/>
      <c r="H289" s="83"/>
      <c r="I289" s="38"/>
      <c r="J289" s="39"/>
      <c r="K289" s="40"/>
      <c r="L289" s="35"/>
    </row>
    <row r="290" spans="1:12" s="42" customFormat="1" ht="31.5" x14ac:dyDescent="0.25">
      <c r="A290" s="49"/>
      <c r="B290" s="95" t="s">
        <v>279</v>
      </c>
      <c r="C290" s="87"/>
      <c r="D290" s="88"/>
      <c r="E290" s="87"/>
      <c r="F290" s="87"/>
      <c r="G290" s="89"/>
      <c r="H290" s="83"/>
      <c r="I290" s="38"/>
      <c r="J290" s="39"/>
      <c r="K290" s="40"/>
      <c r="L290" s="35"/>
    </row>
    <row r="291" spans="1:12" s="42" customFormat="1" ht="16.5" x14ac:dyDescent="0.25">
      <c r="A291" s="49"/>
      <c r="B291" s="95" t="s">
        <v>280</v>
      </c>
      <c r="C291" s="87"/>
      <c r="D291" s="88"/>
      <c r="E291" s="87"/>
      <c r="F291" s="87"/>
      <c r="G291" s="89"/>
      <c r="H291" s="83"/>
      <c r="I291" s="38"/>
      <c r="J291" s="39"/>
      <c r="K291" s="40"/>
      <c r="L291" s="35"/>
    </row>
    <row r="292" spans="1:12" s="42" customFormat="1" ht="47.25" x14ac:dyDescent="0.25">
      <c r="A292" s="49"/>
      <c r="B292" s="95" t="s">
        <v>281</v>
      </c>
      <c r="C292" s="87"/>
      <c r="D292" s="88"/>
      <c r="E292" s="87"/>
      <c r="F292" s="87"/>
      <c r="G292" s="89"/>
      <c r="H292" s="83"/>
      <c r="I292" s="38"/>
      <c r="J292" s="39"/>
      <c r="K292" s="40"/>
      <c r="L292" s="35"/>
    </row>
    <row r="293" spans="1:12" s="42" customFormat="1" ht="16.5" x14ac:dyDescent="0.25">
      <c r="A293" s="49"/>
      <c r="B293" s="95" t="s">
        <v>282</v>
      </c>
      <c r="C293" s="87"/>
      <c r="D293" s="88"/>
      <c r="E293" s="87"/>
      <c r="F293" s="87"/>
      <c r="G293" s="89"/>
      <c r="H293" s="83"/>
      <c r="I293" s="38"/>
      <c r="J293" s="39"/>
      <c r="K293" s="40"/>
      <c r="L293" s="35"/>
    </row>
    <row r="294" spans="1:12" s="42" customFormat="1" ht="16.5" x14ac:dyDescent="0.25">
      <c r="A294" s="49"/>
      <c r="B294" s="95" t="s">
        <v>283</v>
      </c>
      <c r="C294" s="87"/>
      <c r="D294" s="88"/>
      <c r="E294" s="87"/>
      <c r="F294" s="87"/>
      <c r="G294" s="89"/>
      <c r="H294" s="83"/>
      <c r="I294" s="38"/>
      <c r="J294" s="39"/>
      <c r="K294" s="40"/>
      <c r="L294" s="35"/>
    </row>
    <row r="295" spans="1:12" s="42" customFormat="1" ht="31.5" x14ac:dyDescent="0.25">
      <c r="A295" s="49"/>
      <c r="B295" s="95" t="s">
        <v>284</v>
      </c>
      <c r="C295" s="87"/>
      <c r="D295" s="88"/>
      <c r="E295" s="87"/>
      <c r="F295" s="87"/>
      <c r="G295" s="89"/>
      <c r="H295" s="83"/>
      <c r="I295" s="38"/>
      <c r="J295" s="39"/>
      <c r="K295" s="40"/>
      <c r="L295" s="35"/>
    </row>
    <row r="296" spans="1:12" s="42" customFormat="1" ht="16.5" x14ac:dyDescent="0.25">
      <c r="A296" s="49"/>
      <c r="B296" s="95" t="s">
        <v>253</v>
      </c>
      <c r="C296" s="87"/>
      <c r="D296" s="88"/>
      <c r="E296" s="87"/>
      <c r="F296" s="87"/>
      <c r="G296" s="89"/>
      <c r="H296" s="83"/>
      <c r="I296" s="38"/>
      <c r="J296" s="39"/>
      <c r="K296" s="40"/>
      <c r="L296" s="35"/>
    </row>
    <row r="297" spans="1:12" s="42" customFormat="1" ht="16.5" x14ac:dyDescent="0.25">
      <c r="A297" s="49"/>
      <c r="B297" s="99" t="s">
        <v>285</v>
      </c>
      <c r="C297" s="87"/>
      <c r="D297" s="88"/>
      <c r="E297" s="87"/>
      <c r="F297" s="87"/>
      <c r="G297" s="89"/>
      <c r="H297" s="83"/>
      <c r="I297" s="38"/>
      <c r="J297" s="39"/>
      <c r="K297" s="40"/>
      <c r="L297" s="35"/>
    </row>
    <row r="298" spans="1:12" s="42" customFormat="1" ht="47.25" x14ac:dyDescent="0.25">
      <c r="A298" s="49"/>
      <c r="B298" s="95" t="s">
        <v>286</v>
      </c>
      <c r="C298" s="87"/>
      <c r="D298" s="88"/>
      <c r="E298" s="87"/>
      <c r="F298" s="87"/>
      <c r="G298" s="89"/>
      <c r="H298" s="83"/>
      <c r="I298" s="38"/>
      <c r="J298" s="39"/>
      <c r="K298" s="40"/>
      <c r="L298" s="35"/>
    </row>
    <row r="299" spans="1:12" s="42" customFormat="1" ht="16.5" x14ac:dyDescent="0.25">
      <c r="A299" s="49"/>
      <c r="B299" s="95" t="s">
        <v>154</v>
      </c>
      <c r="C299" s="87"/>
      <c r="D299" s="88"/>
      <c r="E299" s="87"/>
      <c r="F299" s="87"/>
      <c r="G299" s="89"/>
      <c r="H299" s="83"/>
      <c r="I299" s="38"/>
      <c r="J299" s="39"/>
      <c r="K299" s="40"/>
      <c r="L299" s="35"/>
    </row>
    <row r="300" spans="1:12" s="42" customFormat="1" ht="31.5" x14ac:dyDescent="0.25">
      <c r="A300" s="49"/>
      <c r="B300" s="95" t="s">
        <v>287</v>
      </c>
      <c r="C300" s="87"/>
      <c r="D300" s="88"/>
      <c r="E300" s="87"/>
      <c r="F300" s="87"/>
      <c r="G300" s="89"/>
      <c r="H300" s="83"/>
      <c r="I300" s="38"/>
      <c r="J300" s="39"/>
      <c r="K300" s="40"/>
      <c r="L300" s="35"/>
    </row>
    <row r="301" spans="1:12" s="42" customFormat="1" ht="16.5" x14ac:dyDescent="0.25">
      <c r="A301" s="49"/>
      <c r="B301" s="95" t="s">
        <v>288</v>
      </c>
      <c r="C301" s="87"/>
      <c r="D301" s="88"/>
      <c r="E301" s="87"/>
      <c r="F301" s="87"/>
      <c r="G301" s="89"/>
      <c r="H301" s="83"/>
      <c r="I301" s="38"/>
      <c r="J301" s="39"/>
      <c r="K301" s="40"/>
      <c r="L301" s="35"/>
    </row>
    <row r="302" spans="1:12" s="42" customFormat="1" ht="16.5" x14ac:dyDescent="0.25">
      <c r="A302" s="49"/>
      <c r="B302" s="95" t="s">
        <v>280</v>
      </c>
      <c r="C302" s="87"/>
      <c r="D302" s="88"/>
      <c r="E302" s="87"/>
      <c r="F302" s="87"/>
      <c r="G302" s="89"/>
      <c r="H302" s="83"/>
      <c r="I302" s="38"/>
      <c r="J302" s="39"/>
      <c r="K302" s="40"/>
      <c r="L302" s="35"/>
    </row>
    <row r="303" spans="1:12" s="42" customFormat="1" ht="47.25" x14ac:dyDescent="0.25">
      <c r="A303" s="49"/>
      <c r="B303" s="95" t="s">
        <v>281</v>
      </c>
      <c r="C303" s="87"/>
      <c r="D303" s="88"/>
      <c r="E303" s="87"/>
      <c r="F303" s="87"/>
      <c r="G303" s="89"/>
      <c r="H303" s="83"/>
      <c r="I303" s="38"/>
      <c r="J303" s="39"/>
      <c r="K303" s="40"/>
      <c r="L303" s="35"/>
    </row>
    <row r="304" spans="1:12" s="42" customFormat="1" ht="16.5" x14ac:dyDescent="0.25">
      <c r="A304" s="49"/>
      <c r="B304" s="95" t="s">
        <v>289</v>
      </c>
      <c r="C304" s="87"/>
      <c r="D304" s="88"/>
      <c r="E304" s="87"/>
      <c r="F304" s="87"/>
      <c r="G304" s="89"/>
      <c r="H304" s="83"/>
      <c r="I304" s="38"/>
      <c r="J304" s="39"/>
      <c r="K304" s="40"/>
      <c r="L304" s="35"/>
    </row>
    <row r="305" spans="1:12" s="42" customFormat="1" ht="16.5" x14ac:dyDescent="0.25">
      <c r="A305" s="49"/>
      <c r="B305" s="95" t="s">
        <v>290</v>
      </c>
      <c r="C305" s="87"/>
      <c r="D305" s="88"/>
      <c r="E305" s="87"/>
      <c r="F305" s="87"/>
      <c r="G305" s="89"/>
      <c r="H305" s="83"/>
      <c r="I305" s="38"/>
      <c r="J305" s="39"/>
      <c r="K305" s="40"/>
      <c r="L305" s="35"/>
    </row>
    <row r="306" spans="1:12" s="42" customFormat="1" ht="31.5" x14ac:dyDescent="0.25">
      <c r="A306" s="49"/>
      <c r="B306" s="95" t="s">
        <v>284</v>
      </c>
      <c r="C306" s="87"/>
      <c r="D306" s="88"/>
      <c r="E306" s="87"/>
      <c r="F306" s="87"/>
      <c r="G306" s="89"/>
      <c r="H306" s="83"/>
      <c r="I306" s="38"/>
      <c r="J306" s="39"/>
      <c r="K306" s="40"/>
      <c r="L306" s="35"/>
    </row>
    <row r="307" spans="1:12" s="42" customFormat="1" ht="16.5" x14ac:dyDescent="0.25">
      <c r="A307" s="49"/>
      <c r="B307" s="95" t="s">
        <v>291</v>
      </c>
      <c r="C307" s="87"/>
      <c r="D307" s="88"/>
      <c r="E307" s="87"/>
      <c r="F307" s="87"/>
      <c r="G307" s="89"/>
      <c r="H307" s="83"/>
      <c r="I307" s="38"/>
      <c r="J307" s="39"/>
      <c r="K307" s="40"/>
      <c r="L307" s="35"/>
    </row>
    <row r="308" spans="1:12" s="42" customFormat="1" ht="16.5" x14ac:dyDescent="0.25">
      <c r="A308" s="49"/>
      <c r="B308" s="99" t="s">
        <v>292</v>
      </c>
      <c r="C308" s="87"/>
      <c r="D308" s="88"/>
      <c r="E308" s="87"/>
      <c r="F308" s="87"/>
      <c r="G308" s="89"/>
      <c r="H308" s="83"/>
      <c r="I308" s="38"/>
      <c r="J308" s="39"/>
      <c r="K308" s="40"/>
      <c r="L308" s="35"/>
    </row>
    <row r="309" spans="1:12" s="42" customFormat="1" ht="16.5" x14ac:dyDescent="0.25">
      <c r="A309" s="49"/>
      <c r="B309" s="95" t="s">
        <v>293</v>
      </c>
      <c r="C309" s="87"/>
      <c r="D309" s="88"/>
      <c r="E309" s="87"/>
      <c r="F309" s="87"/>
      <c r="G309" s="89"/>
      <c r="H309" s="83"/>
      <c r="I309" s="38"/>
      <c r="J309" s="39"/>
      <c r="K309" s="40"/>
      <c r="L309" s="35"/>
    </row>
    <row r="310" spans="1:12" s="42" customFormat="1" ht="31.5" x14ac:dyDescent="0.25">
      <c r="A310" s="49"/>
      <c r="B310" s="95" t="s">
        <v>294</v>
      </c>
      <c r="C310" s="87"/>
      <c r="D310" s="88"/>
      <c r="E310" s="87"/>
      <c r="F310" s="87"/>
      <c r="G310" s="89"/>
      <c r="H310" s="83"/>
      <c r="I310" s="38"/>
      <c r="J310" s="39"/>
      <c r="K310" s="40"/>
      <c r="L310" s="35"/>
    </row>
    <row r="311" spans="1:12" s="42" customFormat="1" ht="16.5" x14ac:dyDescent="0.25">
      <c r="A311" s="49"/>
      <c r="B311" s="95" t="s">
        <v>295</v>
      </c>
      <c r="C311" s="87"/>
      <c r="D311" s="88"/>
      <c r="E311" s="87"/>
      <c r="F311" s="87"/>
      <c r="G311" s="89"/>
      <c r="H311" s="83"/>
      <c r="I311" s="38"/>
      <c r="J311" s="39"/>
      <c r="K311" s="40"/>
      <c r="L311" s="35"/>
    </row>
    <row r="312" spans="1:12" s="42" customFormat="1" ht="31.5" x14ac:dyDescent="0.25">
      <c r="A312" s="49"/>
      <c r="B312" s="95" t="s">
        <v>296</v>
      </c>
      <c r="C312" s="87"/>
      <c r="D312" s="88"/>
      <c r="E312" s="87"/>
      <c r="F312" s="87"/>
      <c r="G312" s="89"/>
      <c r="H312" s="83"/>
      <c r="I312" s="38"/>
      <c r="J312" s="39"/>
      <c r="K312" s="40"/>
      <c r="L312" s="35"/>
    </row>
    <row r="313" spans="1:12" s="42" customFormat="1" ht="16.5" x14ac:dyDescent="0.25">
      <c r="A313" s="49"/>
      <c r="B313" s="95" t="s">
        <v>297</v>
      </c>
      <c r="C313" s="87"/>
      <c r="D313" s="88"/>
      <c r="E313" s="87"/>
      <c r="F313" s="87"/>
      <c r="G313" s="89"/>
      <c r="H313" s="83"/>
      <c r="I313" s="38"/>
      <c r="J313" s="39"/>
      <c r="K313" s="40"/>
      <c r="L313" s="35"/>
    </row>
    <row r="314" spans="1:12" s="42" customFormat="1" ht="16.5" x14ac:dyDescent="0.25">
      <c r="A314" s="49"/>
      <c r="B314" s="95" t="s">
        <v>298</v>
      </c>
      <c r="C314" s="87"/>
      <c r="D314" s="88"/>
      <c r="E314" s="87"/>
      <c r="F314" s="87"/>
      <c r="G314" s="89"/>
      <c r="H314" s="83"/>
      <c r="I314" s="38"/>
      <c r="J314" s="39"/>
      <c r="K314" s="40"/>
      <c r="L314" s="35"/>
    </row>
    <row r="315" spans="1:12" s="42" customFormat="1" ht="16.5" x14ac:dyDescent="0.25">
      <c r="A315" s="49"/>
      <c r="B315" s="95" t="s">
        <v>299</v>
      </c>
      <c r="C315" s="87"/>
      <c r="D315" s="88"/>
      <c r="E315" s="87"/>
      <c r="F315" s="87"/>
      <c r="G315" s="89"/>
      <c r="H315" s="83"/>
      <c r="I315" s="38"/>
      <c r="J315" s="39"/>
      <c r="K315" s="40"/>
      <c r="L315" s="35"/>
    </row>
    <row r="316" spans="1:12" s="42" customFormat="1" ht="31.5" x14ac:dyDescent="0.25">
      <c r="A316" s="49"/>
      <c r="B316" s="95" t="s">
        <v>300</v>
      </c>
      <c r="C316" s="87"/>
      <c r="D316" s="88"/>
      <c r="E316" s="87"/>
      <c r="F316" s="87"/>
      <c r="G316" s="89"/>
      <c r="H316" s="83"/>
      <c r="I316" s="38"/>
      <c r="J316" s="39"/>
      <c r="K316" s="40"/>
      <c r="L316" s="35"/>
    </row>
    <row r="317" spans="1:12" s="42" customFormat="1" ht="31.5" x14ac:dyDescent="0.25">
      <c r="A317" s="49"/>
      <c r="B317" s="95" t="s">
        <v>301</v>
      </c>
      <c r="C317" s="87"/>
      <c r="D317" s="88"/>
      <c r="E317" s="87"/>
      <c r="F317" s="87"/>
      <c r="G317" s="89"/>
      <c r="H317" s="83"/>
      <c r="I317" s="38"/>
      <c r="J317" s="39"/>
      <c r="K317" s="40"/>
      <c r="L317" s="35"/>
    </row>
    <row r="318" spans="1:12" s="42" customFormat="1" ht="16.5" x14ac:dyDescent="0.25">
      <c r="A318" s="49"/>
      <c r="B318" s="95" t="s">
        <v>302</v>
      </c>
      <c r="C318" s="87"/>
      <c r="D318" s="88"/>
      <c r="E318" s="87"/>
      <c r="F318" s="87"/>
      <c r="G318" s="89"/>
      <c r="H318" s="83"/>
      <c r="I318" s="38"/>
      <c r="J318" s="39"/>
      <c r="K318" s="40"/>
      <c r="L318" s="35"/>
    </row>
    <row r="319" spans="1:12" s="42" customFormat="1" ht="31.5" x14ac:dyDescent="0.25">
      <c r="A319" s="49"/>
      <c r="B319" s="95" t="s">
        <v>303</v>
      </c>
      <c r="C319" s="87"/>
      <c r="D319" s="88"/>
      <c r="E319" s="87"/>
      <c r="F319" s="87"/>
      <c r="G319" s="89"/>
      <c r="H319" s="83"/>
      <c r="I319" s="38"/>
      <c r="J319" s="39"/>
      <c r="K319" s="40"/>
      <c r="L319" s="35"/>
    </row>
    <row r="320" spans="1:12" s="42" customFormat="1" ht="31.5" x14ac:dyDescent="0.25">
      <c r="A320" s="49"/>
      <c r="B320" s="95" t="s">
        <v>304</v>
      </c>
      <c r="C320" s="87"/>
      <c r="D320" s="88"/>
      <c r="E320" s="87"/>
      <c r="F320" s="87"/>
      <c r="G320" s="89"/>
      <c r="H320" s="83"/>
      <c r="I320" s="38"/>
      <c r="J320" s="39"/>
      <c r="K320" s="40"/>
      <c r="L320" s="35"/>
    </row>
    <row r="321" spans="1:12" s="42" customFormat="1" ht="16.5" x14ac:dyDescent="0.25">
      <c r="A321" s="49"/>
      <c r="B321" s="95" t="s">
        <v>305</v>
      </c>
      <c r="C321" s="87"/>
      <c r="D321" s="88"/>
      <c r="E321" s="87"/>
      <c r="F321" s="87"/>
      <c r="G321" s="89"/>
      <c r="H321" s="83"/>
      <c r="I321" s="38"/>
      <c r="J321" s="39"/>
      <c r="K321" s="40"/>
      <c r="L321" s="35"/>
    </row>
    <row r="322" spans="1:12" s="42" customFormat="1" ht="31.5" x14ac:dyDescent="0.25">
      <c r="A322" s="49"/>
      <c r="B322" s="95" t="s">
        <v>306</v>
      </c>
      <c r="C322" s="87"/>
      <c r="D322" s="88"/>
      <c r="E322" s="87"/>
      <c r="F322" s="87"/>
      <c r="G322" s="89"/>
      <c r="H322" s="83"/>
      <c r="I322" s="38"/>
      <c r="J322" s="39"/>
      <c r="K322" s="40"/>
      <c r="L322" s="35"/>
    </row>
    <row r="323" spans="1:12" s="42" customFormat="1" ht="126" x14ac:dyDescent="0.25">
      <c r="A323" s="49"/>
      <c r="B323" s="95" t="s">
        <v>307</v>
      </c>
      <c r="C323" s="87"/>
      <c r="D323" s="88"/>
      <c r="E323" s="87"/>
      <c r="F323" s="87"/>
      <c r="G323" s="89"/>
      <c r="H323" s="83"/>
      <c r="I323" s="38"/>
      <c r="J323" s="39"/>
      <c r="K323" s="40"/>
      <c r="L323" s="35"/>
    </row>
    <row r="324" spans="1:12" s="42" customFormat="1" ht="31.5" x14ac:dyDescent="0.25">
      <c r="A324" s="49"/>
      <c r="B324" s="95" t="s">
        <v>308</v>
      </c>
      <c r="C324" s="87"/>
      <c r="D324" s="88"/>
      <c r="E324" s="87"/>
      <c r="F324" s="87"/>
      <c r="G324" s="89"/>
      <c r="H324" s="83"/>
      <c r="I324" s="38"/>
      <c r="J324" s="39"/>
      <c r="K324" s="40"/>
      <c r="L324" s="35"/>
    </row>
    <row r="325" spans="1:12" s="42" customFormat="1" ht="16.5" x14ac:dyDescent="0.25">
      <c r="A325" s="49"/>
      <c r="B325" s="99" t="s">
        <v>309</v>
      </c>
      <c r="C325" s="87"/>
      <c r="D325" s="88"/>
      <c r="E325" s="87"/>
      <c r="F325" s="87"/>
      <c r="G325" s="89"/>
      <c r="H325" s="83"/>
      <c r="I325" s="38"/>
      <c r="J325" s="39"/>
      <c r="K325" s="40"/>
      <c r="L325" s="35"/>
    </row>
    <row r="326" spans="1:12" s="42" customFormat="1" ht="16.5" x14ac:dyDescent="0.25">
      <c r="A326" s="49"/>
      <c r="B326" s="95" t="s">
        <v>310</v>
      </c>
      <c r="C326" s="87"/>
      <c r="D326" s="88"/>
      <c r="E326" s="87"/>
      <c r="F326" s="87"/>
      <c r="G326" s="89"/>
      <c r="H326" s="83"/>
      <c r="I326" s="38"/>
      <c r="J326" s="39"/>
      <c r="K326" s="40"/>
      <c r="L326" s="35"/>
    </row>
    <row r="327" spans="1:12" s="42" customFormat="1" ht="31.5" x14ac:dyDescent="0.25">
      <c r="A327" s="49"/>
      <c r="B327" s="95" t="s">
        <v>311</v>
      </c>
      <c r="C327" s="87"/>
      <c r="D327" s="88"/>
      <c r="E327" s="87"/>
      <c r="F327" s="87"/>
      <c r="G327" s="89"/>
      <c r="H327" s="83"/>
      <c r="I327" s="38"/>
      <c r="J327" s="39"/>
      <c r="K327" s="40"/>
      <c r="L327" s="35"/>
    </row>
    <row r="328" spans="1:12" s="42" customFormat="1" ht="16.5" x14ac:dyDescent="0.25">
      <c r="A328" s="49"/>
      <c r="B328" s="95" t="s">
        <v>312</v>
      </c>
      <c r="C328" s="87"/>
      <c r="D328" s="88"/>
      <c r="E328" s="87"/>
      <c r="F328" s="87"/>
      <c r="G328" s="89"/>
      <c r="H328" s="83"/>
      <c r="I328" s="38"/>
      <c r="J328" s="39"/>
      <c r="K328" s="40"/>
      <c r="L328" s="35"/>
    </row>
    <row r="329" spans="1:12" s="42" customFormat="1" ht="16.5" x14ac:dyDescent="0.25">
      <c r="A329" s="49"/>
      <c r="B329" s="95" t="s">
        <v>313</v>
      </c>
      <c r="C329" s="87"/>
      <c r="D329" s="88"/>
      <c r="E329" s="87"/>
      <c r="F329" s="87"/>
      <c r="G329" s="89"/>
      <c r="H329" s="83"/>
      <c r="I329" s="38"/>
      <c r="J329" s="39"/>
      <c r="K329" s="40"/>
      <c r="L329" s="35"/>
    </row>
    <row r="330" spans="1:12" s="42" customFormat="1" ht="31.5" x14ac:dyDescent="0.25">
      <c r="A330" s="49"/>
      <c r="B330" s="95" t="s">
        <v>314</v>
      </c>
      <c r="C330" s="87"/>
      <c r="D330" s="88"/>
      <c r="E330" s="87"/>
      <c r="F330" s="87"/>
      <c r="G330" s="89"/>
      <c r="H330" s="83"/>
      <c r="I330" s="38"/>
      <c r="J330" s="39"/>
      <c r="K330" s="40"/>
      <c r="L330" s="35"/>
    </row>
    <row r="331" spans="1:12" s="42" customFormat="1" ht="16.5" x14ac:dyDescent="0.25">
      <c r="A331" s="49"/>
      <c r="B331" s="95" t="s">
        <v>315</v>
      </c>
      <c r="C331" s="87"/>
      <c r="D331" s="88"/>
      <c r="E331" s="87"/>
      <c r="F331" s="87"/>
      <c r="G331" s="89"/>
      <c r="H331" s="83"/>
      <c r="I331" s="38"/>
      <c r="J331" s="39"/>
      <c r="K331" s="40"/>
      <c r="L331" s="35"/>
    </row>
    <row r="332" spans="1:12" s="42" customFormat="1" ht="16.5" x14ac:dyDescent="0.25">
      <c r="A332" s="49"/>
      <c r="B332" s="95" t="s">
        <v>316</v>
      </c>
      <c r="C332" s="87"/>
      <c r="D332" s="88"/>
      <c r="E332" s="87"/>
      <c r="F332" s="87"/>
      <c r="G332" s="89"/>
      <c r="H332" s="83"/>
      <c r="I332" s="38"/>
      <c r="J332" s="39"/>
      <c r="K332" s="40"/>
      <c r="L332" s="35"/>
    </row>
    <row r="333" spans="1:12" s="42" customFormat="1" ht="16.5" x14ac:dyDescent="0.25">
      <c r="A333" s="49"/>
      <c r="B333" s="95" t="s">
        <v>317</v>
      </c>
      <c r="C333" s="87"/>
      <c r="D333" s="88"/>
      <c r="E333" s="87"/>
      <c r="F333" s="87"/>
      <c r="G333" s="89"/>
      <c r="H333" s="83"/>
      <c r="I333" s="38"/>
      <c r="J333" s="39"/>
      <c r="K333" s="40"/>
      <c r="L333" s="35"/>
    </row>
    <row r="334" spans="1:12" s="42" customFormat="1" ht="16.5" x14ac:dyDescent="0.25">
      <c r="A334" s="49"/>
      <c r="B334" s="95" t="s">
        <v>318</v>
      </c>
      <c r="C334" s="87"/>
      <c r="D334" s="88"/>
      <c r="E334" s="87"/>
      <c r="F334" s="87"/>
      <c r="G334" s="89"/>
      <c r="H334" s="83"/>
      <c r="I334" s="38"/>
      <c r="J334" s="39"/>
      <c r="K334" s="40"/>
      <c r="L334" s="35"/>
    </row>
    <row r="335" spans="1:12" s="42" customFormat="1" ht="16.5" x14ac:dyDescent="0.25">
      <c r="A335" s="49"/>
      <c r="B335" s="95" t="s">
        <v>312</v>
      </c>
      <c r="C335" s="100"/>
      <c r="D335" s="101"/>
      <c r="E335" s="102"/>
      <c r="F335" s="102"/>
      <c r="G335" s="103"/>
      <c r="H335" s="24"/>
      <c r="I335" s="38"/>
      <c r="J335" s="39"/>
      <c r="K335" s="40"/>
      <c r="L335" s="35"/>
    </row>
    <row r="336" spans="1:12" s="42" customFormat="1" ht="31.5" x14ac:dyDescent="0.25">
      <c r="A336" s="117">
        <v>2</v>
      </c>
      <c r="B336" s="106" t="s">
        <v>320</v>
      </c>
      <c r="C336" s="107"/>
      <c r="D336" s="108"/>
      <c r="E336" s="109"/>
      <c r="F336" s="109"/>
      <c r="G336" s="110"/>
      <c r="H336" s="111">
        <f>+SUM(H337:H341)</f>
        <v>3630000000</v>
      </c>
      <c r="I336" s="38"/>
      <c r="J336" s="39"/>
      <c r="K336" s="40"/>
      <c r="L336" s="35"/>
    </row>
    <row r="337" spans="1:12" s="42" customFormat="1" ht="16.5" x14ac:dyDescent="0.25">
      <c r="A337" s="49" t="s">
        <v>819</v>
      </c>
      <c r="B337" s="95" t="s">
        <v>321</v>
      </c>
      <c r="C337" s="92" t="s">
        <v>322</v>
      </c>
      <c r="D337" s="88"/>
      <c r="E337" s="102" t="s">
        <v>31</v>
      </c>
      <c r="F337" s="91">
        <v>10</v>
      </c>
      <c r="G337" s="104">
        <v>77000000</v>
      </c>
      <c r="H337" s="83">
        <f>+G337*F337</f>
        <v>770000000</v>
      </c>
      <c r="I337" s="38"/>
      <c r="J337" s="39"/>
      <c r="K337" s="40"/>
      <c r="L337" s="35"/>
    </row>
    <row r="338" spans="1:12" s="42" customFormat="1" ht="16.5" x14ac:dyDescent="0.25">
      <c r="A338" s="49" t="s">
        <v>956</v>
      </c>
      <c r="B338" s="95" t="s">
        <v>323</v>
      </c>
      <c r="C338" s="92" t="s">
        <v>322</v>
      </c>
      <c r="D338" s="88"/>
      <c r="E338" s="102" t="s">
        <v>31</v>
      </c>
      <c r="F338" s="91">
        <v>10</v>
      </c>
      <c r="G338" s="104">
        <v>88000000</v>
      </c>
      <c r="H338" s="83">
        <f t="shared" ref="H338:H341" si="7">+G338*F338</f>
        <v>880000000</v>
      </c>
      <c r="I338" s="38"/>
      <c r="J338" s="39"/>
      <c r="K338" s="40"/>
      <c r="L338" s="35"/>
    </row>
    <row r="339" spans="1:12" s="42" customFormat="1" ht="39" customHeight="1" x14ac:dyDescent="0.25">
      <c r="A339" s="49" t="s">
        <v>1006</v>
      </c>
      <c r="B339" s="95" t="s">
        <v>324</v>
      </c>
      <c r="C339" s="92" t="s">
        <v>322</v>
      </c>
      <c r="D339" s="88"/>
      <c r="E339" s="102" t="s">
        <v>31</v>
      </c>
      <c r="F339" s="91">
        <v>10</v>
      </c>
      <c r="G339" s="104">
        <v>82500000</v>
      </c>
      <c r="H339" s="83">
        <f t="shared" si="7"/>
        <v>825000000</v>
      </c>
      <c r="I339" s="38"/>
      <c r="J339" s="39"/>
      <c r="K339" s="40"/>
      <c r="L339" s="35"/>
    </row>
    <row r="340" spans="1:12" s="42" customFormat="1" ht="16.5" x14ac:dyDescent="0.25">
      <c r="A340" s="49" t="s">
        <v>2582</v>
      </c>
      <c r="B340" s="95" t="s">
        <v>325</v>
      </c>
      <c r="C340" s="92" t="s">
        <v>322</v>
      </c>
      <c r="D340" s="88"/>
      <c r="E340" s="102" t="s">
        <v>31</v>
      </c>
      <c r="F340" s="91">
        <v>10</v>
      </c>
      <c r="G340" s="104">
        <v>71500000</v>
      </c>
      <c r="H340" s="83">
        <f t="shared" si="7"/>
        <v>715000000</v>
      </c>
      <c r="I340" s="38"/>
      <c r="J340" s="39"/>
      <c r="K340" s="40"/>
      <c r="L340" s="35"/>
    </row>
    <row r="341" spans="1:12" s="42" customFormat="1" ht="16.5" x14ac:dyDescent="0.25">
      <c r="A341" s="49" t="s">
        <v>2061</v>
      </c>
      <c r="B341" s="95" t="s">
        <v>326</v>
      </c>
      <c r="C341" s="92" t="s">
        <v>322</v>
      </c>
      <c r="D341" s="88"/>
      <c r="E341" s="102" t="s">
        <v>31</v>
      </c>
      <c r="F341" s="91">
        <v>10</v>
      </c>
      <c r="G341" s="104">
        <v>44000000</v>
      </c>
      <c r="H341" s="83">
        <f t="shared" si="7"/>
        <v>440000000</v>
      </c>
      <c r="I341" s="38"/>
      <c r="J341" s="39"/>
      <c r="K341" s="40"/>
      <c r="L341" s="35"/>
    </row>
    <row r="342" spans="1:12" s="42" customFormat="1" ht="31.5" x14ac:dyDescent="0.25">
      <c r="A342" s="117">
        <v>3</v>
      </c>
      <c r="B342" s="118" t="s">
        <v>327</v>
      </c>
      <c r="C342" s="107"/>
      <c r="D342" s="108"/>
      <c r="E342" s="109"/>
      <c r="F342" s="109"/>
      <c r="G342" s="110"/>
      <c r="H342" s="111">
        <f>+SUM(H343:H402)</f>
        <v>4331305000</v>
      </c>
      <c r="I342" s="38"/>
      <c r="J342" s="39"/>
      <c r="K342" s="40"/>
      <c r="L342" s="35"/>
    </row>
    <row r="343" spans="1:12" s="42" customFormat="1" ht="47.25" x14ac:dyDescent="0.25">
      <c r="A343" s="49">
        <v>3.1</v>
      </c>
      <c r="B343" s="119" t="s">
        <v>328</v>
      </c>
      <c r="C343" s="122" t="s">
        <v>370</v>
      </c>
      <c r="D343" s="101"/>
      <c r="E343" s="102" t="s">
        <v>31</v>
      </c>
      <c r="F343" s="102">
        <v>3</v>
      </c>
      <c r="G343" s="104">
        <v>147334000</v>
      </c>
      <c r="H343" s="24">
        <f>+G343*F343</f>
        <v>442002000</v>
      </c>
      <c r="I343" s="38"/>
      <c r="J343" s="39"/>
      <c r="K343" s="40"/>
      <c r="L343" s="35"/>
    </row>
    <row r="344" spans="1:12" s="42" customFormat="1" ht="16.5" x14ac:dyDescent="0.25">
      <c r="A344" s="49"/>
      <c r="B344" s="120" t="s">
        <v>329</v>
      </c>
      <c r="C344" s="100"/>
      <c r="D344" s="101"/>
      <c r="E344" s="102"/>
      <c r="F344" s="102"/>
      <c r="G344" s="104"/>
      <c r="H344" s="24"/>
      <c r="I344" s="38"/>
      <c r="J344" s="39"/>
      <c r="K344" s="40"/>
      <c r="L344" s="35"/>
    </row>
    <row r="345" spans="1:12" s="42" customFormat="1" ht="16.5" x14ac:dyDescent="0.25">
      <c r="A345" s="49"/>
      <c r="B345" s="120" t="s">
        <v>330</v>
      </c>
      <c r="C345" s="100"/>
      <c r="D345" s="101"/>
      <c r="E345" s="102"/>
      <c r="F345" s="102"/>
      <c r="G345" s="103"/>
      <c r="H345" s="24"/>
      <c r="I345" s="38"/>
      <c r="J345" s="39"/>
      <c r="K345" s="40"/>
      <c r="L345" s="35"/>
    </row>
    <row r="346" spans="1:12" s="42" customFormat="1" ht="16.5" x14ac:dyDescent="0.25">
      <c r="A346" s="49"/>
      <c r="B346" s="120" t="s">
        <v>331</v>
      </c>
      <c r="C346" s="100"/>
      <c r="D346" s="101"/>
      <c r="E346" s="102"/>
      <c r="F346" s="102"/>
      <c r="G346" s="103"/>
      <c r="H346" s="24"/>
      <c r="I346" s="38"/>
      <c r="J346" s="39"/>
      <c r="K346" s="40"/>
      <c r="L346" s="35"/>
    </row>
    <row r="347" spans="1:12" s="42" customFormat="1" ht="16.5" x14ac:dyDescent="0.25">
      <c r="A347" s="49"/>
      <c r="B347" s="120" t="s">
        <v>332</v>
      </c>
      <c r="C347" s="100"/>
      <c r="D347" s="101"/>
      <c r="E347" s="102"/>
      <c r="F347" s="102"/>
      <c r="G347" s="103"/>
      <c r="H347" s="24"/>
      <c r="I347" s="38"/>
      <c r="J347" s="39"/>
      <c r="K347" s="40"/>
      <c r="L347" s="35"/>
    </row>
    <row r="348" spans="1:12" s="42" customFormat="1" ht="16.5" x14ac:dyDescent="0.25">
      <c r="A348" s="49"/>
      <c r="B348" s="120" t="s">
        <v>333</v>
      </c>
      <c r="C348" s="100"/>
      <c r="D348" s="101"/>
      <c r="E348" s="102"/>
      <c r="F348" s="102"/>
      <c r="G348" s="103"/>
      <c r="H348" s="24"/>
      <c r="I348" s="38"/>
      <c r="J348" s="39"/>
      <c r="K348" s="40"/>
      <c r="L348" s="35"/>
    </row>
    <row r="349" spans="1:12" s="42" customFormat="1" ht="31.5" x14ac:dyDescent="0.25">
      <c r="A349" s="49"/>
      <c r="B349" s="120" t="s">
        <v>334</v>
      </c>
      <c r="C349" s="100"/>
      <c r="D349" s="101"/>
      <c r="E349" s="102"/>
      <c r="F349" s="102"/>
      <c r="G349" s="104"/>
      <c r="H349" s="24"/>
      <c r="I349" s="38"/>
      <c r="J349" s="39"/>
      <c r="K349" s="40"/>
      <c r="L349" s="35"/>
    </row>
    <row r="350" spans="1:12" s="42" customFormat="1" ht="31.5" x14ac:dyDescent="0.25">
      <c r="A350" s="49"/>
      <c r="B350" s="120" t="s">
        <v>335</v>
      </c>
      <c r="C350" s="100"/>
      <c r="D350" s="101"/>
      <c r="E350" s="102"/>
      <c r="F350" s="102"/>
      <c r="G350" s="103"/>
      <c r="H350" s="24"/>
      <c r="I350" s="38"/>
      <c r="J350" s="39"/>
      <c r="K350" s="40"/>
      <c r="L350" s="35"/>
    </row>
    <row r="351" spans="1:12" s="42" customFormat="1" ht="16.5" x14ac:dyDescent="0.25">
      <c r="A351" s="49"/>
      <c r="B351" s="120" t="s">
        <v>336</v>
      </c>
      <c r="C351" s="100"/>
      <c r="D351" s="101"/>
      <c r="E351" s="102"/>
      <c r="F351" s="102"/>
      <c r="G351" s="103"/>
      <c r="H351" s="24"/>
      <c r="I351" s="38"/>
      <c r="J351" s="39"/>
      <c r="K351" s="40"/>
      <c r="L351" s="35"/>
    </row>
    <row r="352" spans="1:12" s="42" customFormat="1" ht="16.5" x14ac:dyDescent="0.25">
      <c r="A352" s="49"/>
      <c r="B352" s="120" t="s">
        <v>337</v>
      </c>
      <c r="C352" s="100"/>
      <c r="D352" s="101"/>
      <c r="E352" s="102"/>
      <c r="F352" s="102"/>
      <c r="G352" s="103"/>
      <c r="H352" s="24"/>
      <c r="I352" s="38"/>
      <c r="J352" s="39"/>
      <c r="K352" s="40"/>
      <c r="L352" s="35"/>
    </row>
    <row r="353" spans="1:12" s="42" customFormat="1" ht="16.5" x14ac:dyDescent="0.25">
      <c r="A353" s="49"/>
      <c r="B353" s="120" t="s">
        <v>338</v>
      </c>
      <c r="C353" s="100"/>
      <c r="D353" s="101"/>
      <c r="E353" s="102"/>
      <c r="F353" s="102"/>
      <c r="G353" s="103"/>
      <c r="H353" s="24"/>
      <c r="I353" s="38"/>
      <c r="J353" s="39"/>
      <c r="K353" s="40"/>
      <c r="L353" s="35"/>
    </row>
    <row r="354" spans="1:12" s="42" customFormat="1" ht="47.25" x14ac:dyDescent="0.25">
      <c r="A354" s="49">
        <v>3.2</v>
      </c>
      <c r="B354" s="131" t="s">
        <v>339</v>
      </c>
      <c r="C354" s="123" t="s">
        <v>371</v>
      </c>
      <c r="D354" s="101"/>
      <c r="E354" s="102" t="s">
        <v>31</v>
      </c>
      <c r="F354" s="102">
        <v>3</v>
      </c>
      <c r="G354" s="103">
        <v>148654000</v>
      </c>
      <c r="H354" s="24">
        <f>+G354*F354</f>
        <v>445962000</v>
      </c>
      <c r="I354" s="38"/>
      <c r="J354" s="39"/>
      <c r="K354" s="40"/>
      <c r="L354" s="35"/>
    </row>
    <row r="355" spans="1:12" s="42" customFormat="1" ht="16.5" x14ac:dyDescent="0.25">
      <c r="A355" s="49"/>
      <c r="B355" s="121" t="s">
        <v>329</v>
      </c>
      <c r="C355" s="466"/>
      <c r="D355" s="101"/>
      <c r="E355" s="102"/>
      <c r="F355" s="102"/>
      <c r="G355" s="103"/>
      <c r="H355" s="24"/>
      <c r="I355" s="38"/>
      <c r="J355" s="39"/>
      <c r="K355" s="40"/>
      <c r="L355" s="35"/>
    </row>
    <row r="356" spans="1:12" s="42" customFormat="1" ht="16.5" x14ac:dyDescent="0.25">
      <c r="A356" s="49"/>
      <c r="B356" s="121" t="s">
        <v>340</v>
      </c>
      <c r="C356" s="100"/>
      <c r="D356" s="101"/>
      <c r="E356" s="102"/>
      <c r="F356" s="102"/>
      <c r="G356" s="103"/>
      <c r="H356" s="24"/>
      <c r="I356" s="38"/>
      <c r="J356" s="39"/>
      <c r="K356" s="40"/>
      <c r="L356" s="35"/>
    </row>
    <row r="357" spans="1:12" s="42" customFormat="1" ht="16.5" x14ac:dyDescent="0.25">
      <c r="A357" s="49"/>
      <c r="B357" s="121" t="s">
        <v>341</v>
      </c>
      <c r="C357" s="100"/>
      <c r="D357" s="101"/>
      <c r="E357" s="102"/>
      <c r="F357" s="102"/>
      <c r="G357" s="103"/>
      <c r="H357" s="24"/>
      <c r="I357" s="38"/>
      <c r="J357" s="39"/>
      <c r="K357" s="40"/>
      <c r="L357" s="35"/>
    </row>
    <row r="358" spans="1:12" s="42" customFormat="1" ht="16.5" x14ac:dyDescent="0.25">
      <c r="A358" s="49"/>
      <c r="B358" s="121" t="s">
        <v>331</v>
      </c>
      <c r="C358" s="100"/>
      <c r="D358" s="101"/>
      <c r="E358" s="102"/>
      <c r="F358" s="102"/>
      <c r="G358" s="103"/>
      <c r="H358" s="24"/>
      <c r="I358" s="38"/>
      <c r="J358" s="39"/>
      <c r="K358" s="40"/>
      <c r="L358" s="35"/>
    </row>
    <row r="359" spans="1:12" s="42" customFormat="1" ht="16.5" x14ac:dyDescent="0.25">
      <c r="A359" s="49"/>
      <c r="B359" s="121" t="s">
        <v>342</v>
      </c>
      <c r="C359" s="100"/>
      <c r="D359" s="101"/>
      <c r="E359" s="102"/>
      <c r="F359" s="102"/>
      <c r="G359" s="103"/>
      <c r="H359" s="24"/>
      <c r="I359" s="38"/>
      <c r="J359" s="39"/>
      <c r="K359" s="40"/>
      <c r="L359" s="35"/>
    </row>
    <row r="360" spans="1:12" s="42" customFormat="1" ht="16.5" x14ac:dyDescent="0.25">
      <c r="A360" s="49"/>
      <c r="B360" s="121" t="s">
        <v>343</v>
      </c>
      <c r="C360" s="100"/>
      <c r="D360" s="101"/>
      <c r="E360" s="102"/>
      <c r="F360" s="102"/>
      <c r="G360" s="103"/>
      <c r="H360" s="24"/>
      <c r="I360" s="38"/>
      <c r="J360" s="39"/>
      <c r="K360" s="40"/>
      <c r="L360" s="35"/>
    </row>
    <row r="361" spans="1:12" s="42" customFormat="1" ht="16.5" x14ac:dyDescent="0.25">
      <c r="A361" s="49"/>
      <c r="B361" s="121" t="s">
        <v>344</v>
      </c>
      <c r="C361" s="100"/>
      <c r="D361" s="101"/>
      <c r="E361" s="102"/>
      <c r="F361" s="102"/>
      <c r="G361" s="103"/>
      <c r="H361" s="24"/>
      <c r="I361" s="38"/>
      <c r="J361" s="39"/>
      <c r="K361" s="40"/>
      <c r="L361" s="35"/>
    </row>
    <row r="362" spans="1:12" s="42" customFormat="1" ht="16.5" x14ac:dyDescent="0.25">
      <c r="A362" s="49"/>
      <c r="B362" s="121" t="s">
        <v>345</v>
      </c>
      <c r="C362" s="100"/>
      <c r="D362" s="101"/>
      <c r="E362" s="102"/>
      <c r="F362" s="102"/>
      <c r="G362" s="103"/>
      <c r="H362" s="24"/>
      <c r="I362" s="38"/>
      <c r="J362" s="39"/>
      <c r="K362" s="40"/>
      <c r="L362" s="35"/>
    </row>
    <row r="363" spans="1:12" s="42" customFormat="1" ht="16.5" x14ac:dyDescent="0.25">
      <c r="A363" s="49"/>
      <c r="B363" s="121" t="s">
        <v>346</v>
      </c>
      <c r="C363" s="100"/>
      <c r="D363" s="101"/>
      <c r="E363" s="102"/>
      <c r="F363" s="102"/>
      <c r="G363" s="103"/>
      <c r="H363" s="24"/>
      <c r="I363" s="38"/>
      <c r="J363" s="39"/>
      <c r="K363" s="40"/>
      <c r="L363" s="35"/>
    </row>
    <row r="364" spans="1:12" s="42" customFormat="1" ht="16.5" x14ac:dyDescent="0.25">
      <c r="A364" s="49"/>
      <c r="B364" s="121" t="s">
        <v>347</v>
      </c>
      <c r="C364" s="100"/>
      <c r="D364" s="101"/>
      <c r="E364" s="102"/>
      <c r="F364" s="102"/>
      <c r="G364" s="103"/>
      <c r="H364" s="24"/>
      <c r="I364" s="38"/>
      <c r="J364" s="39"/>
      <c r="K364" s="40"/>
      <c r="L364" s="35"/>
    </row>
    <row r="365" spans="1:12" s="42" customFormat="1" ht="16.5" x14ac:dyDescent="0.25">
      <c r="A365" s="49"/>
      <c r="B365" s="121" t="s">
        <v>348</v>
      </c>
      <c r="C365" s="100"/>
      <c r="D365" s="101"/>
      <c r="E365" s="102"/>
      <c r="F365" s="102"/>
      <c r="G365" s="103"/>
      <c r="H365" s="24"/>
      <c r="I365" s="38"/>
      <c r="J365" s="39"/>
      <c r="K365" s="40"/>
      <c r="L365" s="35"/>
    </row>
    <row r="366" spans="1:12" s="42" customFormat="1" ht="16.5" x14ac:dyDescent="0.25">
      <c r="A366" s="49"/>
      <c r="B366" s="121" t="s">
        <v>349</v>
      </c>
      <c r="C366" s="100"/>
      <c r="D366" s="101"/>
      <c r="E366" s="102"/>
      <c r="F366" s="102"/>
      <c r="G366" s="103"/>
      <c r="H366" s="24"/>
      <c r="I366" s="38"/>
      <c r="J366" s="39"/>
      <c r="K366" s="40"/>
      <c r="L366" s="35"/>
    </row>
    <row r="367" spans="1:12" s="42" customFormat="1" ht="16.5" x14ac:dyDescent="0.25">
      <c r="A367" s="49"/>
      <c r="B367" s="121" t="s">
        <v>350</v>
      </c>
      <c r="C367" s="100"/>
      <c r="D367" s="101"/>
      <c r="E367" s="102"/>
      <c r="F367" s="102"/>
      <c r="G367" s="103"/>
      <c r="H367" s="24"/>
      <c r="I367" s="38"/>
      <c r="J367" s="39"/>
      <c r="K367" s="40"/>
      <c r="L367" s="35"/>
    </row>
    <row r="368" spans="1:12" s="42" customFormat="1" ht="16.5" x14ac:dyDescent="0.25">
      <c r="A368" s="49"/>
      <c r="B368" s="121" t="s">
        <v>351</v>
      </c>
      <c r="C368" s="100"/>
      <c r="D368" s="101"/>
      <c r="E368" s="102"/>
      <c r="F368" s="102"/>
      <c r="G368" s="103"/>
      <c r="H368" s="24"/>
      <c r="I368" s="38"/>
      <c r="J368" s="39"/>
      <c r="K368" s="40"/>
      <c r="L368" s="35"/>
    </row>
    <row r="369" spans="1:12" s="42" customFormat="1" ht="47.25" x14ac:dyDescent="0.25">
      <c r="A369" s="49">
        <v>3.3</v>
      </c>
      <c r="B369" s="125" t="s">
        <v>352</v>
      </c>
      <c r="C369" s="467" t="s">
        <v>372</v>
      </c>
      <c r="D369" s="101"/>
      <c r="E369" s="127" t="s">
        <v>31</v>
      </c>
      <c r="F369" s="127">
        <v>2</v>
      </c>
      <c r="G369" s="103">
        <v>174405000</v>
      </c>
      <c r="H369" s="24">
        <f>+G369*F369</f>
        <v>348810000</v>
      </c>
      <c r="I369" s="38"/>
      <c r="J369" s="39"/>
      <c r="K369" s="40"/>
      <c r="L369" s="35"/>
    </row>
    <row r="370" spans="1:12" s="42" customFormat="1" ht="16.5" x14ac:dyDescent="0.25">
      <c r="A370" s="49"/>
      <c r="B370" s="120" t="s">
        <v>329</v>
      </c>
      <c r="C370" s="100"/>
      <c r="D370" s="101"/>
      <c r="E370" s="102"/>
      <c r="F370" s="102"/>
      <c r="G370" s="103"/>
      <c r="H370" s="24"/>
      <c r="I370" s="38"/>
      <c r="J370" s="39"/>
      <c r="K370" s="40"/>
      <c r="L370" s="35"/>
    </row>
    <row r="371" spans="1:12" s="42" customFormat="1" ht="16.5" x14ac:dyDescent="0.25">
      <c r="A371" s="49"/>
      <c r="B371" s="120" t="s">
        <v>353</v>
      </c>
      <c r="C371" s="100"/>
      <c r="D371" s="101"/>
      <c r="E371" s="102"/>
      <c r="F371" s="102"/>
      <c r="G371" s="103"/>
      <c r="H371" s="24"/>
      <c r="I371" s="38"/>
      <c r="J371" s="39"/>
      <c r="K371" s="40"/>
      <c r="L371" s="35"/>
    </row>
    <row r="372" spans="1:12" s="42" customFormat="1" ht="16.5" x14ac:dyDescent="0.25">
      <c r="A372" s="49"/>
      <c r="B372" s="126"/>
      <c r="C372" s="100"/>
      <c r="D372" s="101"/>
      <c r="E372" s="102"/>
      <c r="F372" s="102"/>
      <c r="G372" s="103"/>
      <c r="H372" s="24"/>
      <c r="I372" s="38"/>
      <c r="J372" s="39"/>
      <c r="K372" s="40"/>
      <c r="L372" s="35"/>
    </row>
    <row r="373" spans="1:12" s="42" customFormat="1" ht="16.5" x14ac:dyDescent="0.25">
      <c r="A373" s="49"/>
      <c r="B373" s="120" t="s">
        <v>354</v>
      </c>
      <c r="C373" s="100"/>
      <c r="D373" s="101"/>
      <c r="E373" s="102"/>
      <c r="F373" s="102"/>
      <c r="G373" s="103"/>
      <c r="H373" s="24"/>
      <c r="I373" s="38"/>
      <c r="J373" s="39"/>
      <c r="K373" s="40"/>
      <c r="L373" s="35"/>
    </row>
    <row r="374" spans="1:12" s="42" customFormat="1" ht="16.5" x14ac:dyDescent="0.25">
      <c r="A374" s="49"/>
      <c r="B374" s="120" t="s">
        <v>330</v>
      </c>
      <c r="C374" s="100"/>
      <c r="D374" s="101"/>
      <c r="E374" s="102"/>
      <c r="F374" s="102"/>
      <c r="G374" s="103"/>
      <c r="H374" s="24"/>
      <c r="I374" s="38"/>
      <c r="J374" s="39"/>
      <c r="K374" s="40"/>
      <c r="L374" s="35"/>
    </row>
    <row r="375" spans="1:12" s="42" customFormat="1" ht="16.5" x14ac:dyDescent="0.25">
      <c r="A375" s="49"/>
      <c r="B375" s="120" t="s">
        <v>355</v>
      </c>
      <c r="C375" s="100"/>
      <c r="D375" s="101"/>
      <c r="E375" s="102"/>
      <c r="F375" s="102"/>
      <c r="G375" s="103"/>
      <c r="H375" s="24"/>
      <c r="I375" s="38"/>
      <c r="J375" s="39"/>
      <c r="K375" s="40"/>
      <c r="L375" s="35"/>
    </row>
    <row r="376" spans="1:12" s="42" customFormat="1" ht="16.5" x14ac:dyDescent="0.25">
      <c r="A376" s="49"/>
      <c r="B376" s="120" t="s">
        <v>356</v>
      </c>
      <c r="C376" s="100"/>
      <c r="D376" s="101"/>
      <c r="E376" s="102"/>
      <c r="F376" s="102"/>
      <c r="G376" s="103"/>
      <c r="H376" s="24"/>
      <c r="I376" s="38"/>
      <c r="J376" s="39"/>
      <c r="K376" s="40"/>
      <c r="L376" s="35"/>
    </row>
    <row r="377" spans="1:12" s="42" customFormat="1" ht="16.5" x14ac:dyDescent="0.25">
      <c r="A377" s="49"/>
      <c r="B377" s="120" t="s">
        <v>357</v>
      </c>
      <c r="C377" s="100"/>
      <c r="D377" s="101"/>
      <c r="E377" s="102"/>
      <c r="F377" s="102"/>
      <c r="G377" s="103"/>
      <c r="H377" s="24"/>
      <c r="I377" s="38"/>
      <c r="J377" s="39"/>
      <c r="K377" s="40"/>
      <c r="L377" s="35"/>
    </row>
    <row r="378" spans="1:12" s="42" customFormat="1" ht="16.5" x14ac:dyDescent="0.25">
      <c r="A378" s="49"/>
      <c r="B378" s="120" t="s">
        <v>358</v>
      </c>
      <c r="C378" s="100"/>
      <c r="D378" s="101"/>
      <c r="E378" s="102"/>
      <c r="F378" s="102"/>
      <c r="G378" s="103"/>
      <c r="H378" s="24"/>
      <c r="I378" s="38"/>
      <c r="J378" s="39"/>
      <c r="K378" s="40"/>
      <c r="L378" s="35"/>
    </row>
    <row r="379" spans="1:12" s="42" customFormat="1" ht="16.5" x14ac:dyDescent="0.25">
      <c r="A379" s="49"/>
      <c r="B379" s="120" t="s">
        <v>359</v>
      </c>
      <c r="C379" s="100"/>
      <c r="D379" s="101"/>
      <c r="E379" s="102"/>
      <c r="F379" s="102"/>
      <c r="G379" s="103"/>
      <c r="H379" s="24"/>
      <c r="I379" s="38"/>
      <c r="J379" s="39"/>
      <c r="K379" s="40"/>
      <c r="L379" s="35"/>
    </row>
    <row r="380" spans="1:12" s="42" customFormat="1" ht="16.5" x14ac:dyDescent="0.25">
      <c r="A380" s="49"/>
      <c r="B380" s="120" t="s">
        <v>360</v>
      </c>
      <c r="C380" s="100"/>
      <c r="D380" s="101"/>
      <c r="E380" s="102"/>
      <c r="F380" s="102"/>
      <c r="G380" s="103"/>
      <c r="H380" s="24"/>
      <c r="I380" s="38"/>
      <c r="J380" s="39"/>
      <c r="K380" s="40"/>
      <c r="L380" s="35"/>
    </row>
    <row r="381" spans="1:12" s="42" customFormat="1" ht="16.5" x14ac:dyDescent="0.25">
      <c r="A381" s="49"/>
      <c r="B381" s="120" t="s">
        <v>361</v>
      </c>
      <c r="C381" s="100"/>
      <c r="D381" s="101"/>
      <c r="E381" s="102"/>
      <c r="F381" s="102"/>
      <c r="G381" s="103"/>
      <c r="H381" s="24"/>
      <c r="I381" s="38"/>
      <c r="J381" s="39"/>
      <c r="K381" s="40"/>
      <c r="L381" s="35"/>
    </row>
    <row r="382" spans="1:12" s="42" customFormat="1" ht="16.5" x14ac:dyDescent="0.25">
      <c r="A382" s="49"/>
      <c r="B382" s="120" t="s">
        <v>362</v>
      </c>
      <c r="C382" s="100"/>
      <c r="D382" s="101"/>
      <c r="E382" s="102"/>
      <c r="F382" s="102"/>
      <c r="G382" s="103"/>
      <c r="H382" s="24"/>
      <c r="I382" s="38"/>
      <c r="J382" s="39"/>
      <c r="K382" s="40"/>
      <c r="L382" s="35"/>
    </row>
    <row r="383" spans="1:12" s="42" customFormat="1" ht="16.5" x14ac:dyDescent="0.25">
      <c r="A383" s="49"/>
      <c r="B383" s="120" t="s">
        <v>363</v>
      </c>
      <c r="C383" s="100"/>
      <c r="D383" s="101"/>
      <c r="E383" s="102"/>
      <c r="F383" s="102"/>
      <c r="G383" s="103"/>
      <c r="H383" s="24"/>
      <c r="I383" s="38"/>
      <c r="J383" s="39"/>
      <c r="K383" s="40"/>
      <c r="L383" s="35"/>
    </row>
    <row r="384" spans="1:12" s="42" customFormat="1" ht="16.5" x14ac:dyDescent="0.25">
      <c r="A384" s="49"/>
      <c r="B384" s="120" t="s">
        <v>364</v>
      </c>
      <c r="C384" s="100"/>
      <c r="D384" s="101"/>
      <c r="E384" s="102"/>
      <c r="F384" s="102"/>
      <c r="G384" s="103"/>
      <c r="H384" s="24"/>
      <c r="I384" s="38"/>
      <c r="J384" s="39"/>
      <c r="K384" s="40"/>
      <c r="L384" s="35"/>
    </row>
    <row r="385" spans="1:12" s="42" customFormat="1" ht="16.5" x14ac:dyDescent="0.25">
      <c r="A385" s="49"/>
      <c r="B385" s="120" t="s">
        <v>365</v>
      </c>
      <c r="C385" s="100"/>
      <c r="D385" s="101"/>
      <c r="E385" s="102"/>
      <c r="F385" s="102"/>
      <c r="G385" s="103"/>
      <c r="H385" s="24"/>
      <c r="I385" s="38"/>
      <c r="J385" s="39"/>
      <c r="K385" s="40"/>
      <c r="L385" s="35"/>
    </row>
    <row r="386" spans="1:12" s="42" customFormat="1" ht="16.5" x14ac:dyDescent="0.25">
      <c r="A386" s="49"/>
      <c r="B386" s="120" t="s">
        <v>366</v>
      </c>
      <c r="C386" s="100"/>
      <c r="D386" s="101"/>
      <c r="E386" s="102"/>
      <c r="F386" s="102"/>
      <c r="G386" s="103"/>
      <c r="H386" s="24"/>
      <c r="I386" s="38"/>
      <c r="J386" s="39"/>
      <c r="K386" s="40"/>
      <c r="L386" s="35"/>
    </row>
    <row r="387" spans="1:12" s="42" customFormat="1" ht="16.5" x14ac:dyDescent="0.25">
      <c r="A387" s="49"/>
      <c r="B387" s="120" t="s">
        <v>367</v>
      </c>
      <c r="C387" s="100"/>
      <c r="D387" s="101"/>
      <c r="E387" s="102"/>
      <c r="F387" s="102"/>
      <c r="G387" s="103"/>
      <c r="H387" s="24"/>
      <c r="I387" s="38"/>
      <c r="J387" s="39"/>
      <c r="K387" s="40"/>
      <c r="L387" s="35"/>
    </row>
    <row r="388" spans="1:12" s="42" customFormat="1" ht="16.5" x14ac:dyDescent="0.25">
      <c r="A388" s="49"/>
      <c r="B388" s="120" t="s">
        <v>368</v>
      </c>
      <c r="C388" s="100"/>
      <c r="D388" s="101"/>
      <c r="E388" s="102"/>
      <c r="F388" s="102"/>
      <c r="G388" s="103"/>
      <c r="H388" s="24"/>
      <c r="I388" s="38"/>
      <c r="J388" s="39"/>
      <c r="K388" s="40"/>
      <c r="L388" s="35"/>
    </row>
    <row r="389" spans="1:12" s="42" customFormat="1" ht="16.5" x14ac:dyDescent="0.25">
      <c r="A389" s="49"/>
      <c r="B389" s="120" t="s">
        <v>369</v>
      </c>
      <c r="C389" s="100"/>
      <c r="D389" s="101"/>
      <c r="E389" s="102"/>
      <c r="F389" s="102"/>
      <c r="G389" s="103"/>
      <c r="H389" s="24"/>
      <c r="I389" s="38"/>
      <c r="J389" s="39"/>
      <c r="K389" s="40"/>
      <c r="L389" s="35"/>
    </row>
    <row r="390" spans="1:12" s="42" customFormat="1" ht="16.5" x14ac:dyDescent="0.25">
      <c r="A390" s="49">
        <v>3.4</v>
      </c>
      <c r="B390" s="129" t="s">
        <v>373</v>
      </c>
      <c r="C390" s="130" t="s">
        <v>374</v>
      </c>
      <c r="D390" s="101"/>
      <c r="E390" s="102" t="s">
        <v>31</v>
      </c>
      <c r="F390" s="102">
        <v>2</v>
      </c>
      <c r="G390" s="103">
        <v>269500000</v>
      </c>
      <c r="H390" s="24">
        <f>+G390*F390</f>
        <v>539000000</v>
      </c>
      <c r="I390" s="38"/>
      <c r="J390" s="39"/>
      <c r="K390" s="40"/>
      <c r="L390" s="35"/>
    </row>
    <row r="391" spans="1:12" s="42" customFormat="1" ht="16.5" x14ac:dyDescent="0.25">
      <c r="A391" s="49">
        <v>3.5</v>
      </c>
      <c r="B391" s="129" t="s">
        <v>375</v>
      </c>
      <c r="C391" s="119" t="s">
        <v>376</v>
      </c>
      <c r="D391" s="101"/>
      <c r="E391" s="102" t="s">
        <v>31</v>
      </c>
      <c r="F391" s="102">
        <v>1</v>
      </c>
      <c r="G391" s="103">
        <v>622600000</v>
      </c>
      <c r="H391" s="24">
        <f t="shared" ref="H391:H402" si="8">+G391*F391</f>
        <v>622600000</v>
      </c>
      <c r="I391" s="38"/>
      <c r="J391" s="39"/>
      <c r="K391" s="40"/>
      <c r="L391" s="35"/>
    </row>
    <row r="392" spans="1:12" s="42" customFormat="1" ht="31.5" x14ac:dyDescent="0.25">
      <c r="A392" s="49">
        <v>3.6</v>
      </c>
      <c r="B392" s="131" t="s">
        <v>377</v>
      </c>
      <c r="C392" s="132" t="s">
        <v>387</v>
      </c>
      <c r="D392" s="101"/>
      <c r="E392" s="102" t="s">
        <v>31</v>
      </c>
      <c r="F392" s="102">
        <v>1</v>
      </c>
      <c r="G392" s="103">
        <v>519068000.00000006</v>
      </c>
      <c r="H392" s="24">
        <f t="shared" si="8"/>
        <v>519068000.00000006</v>
      </c>
      <c r="I392" s="38"/>
      <c r="J392" s="39"/>
      <c r="K392" s="40"/>
      <c r="L392" s="35"/>
    </row>
    <row r="393" spans="1:12" s="42" customFormat="1" ht="16.5" x14ac:dyDescent="0.25">
      <c r="A393" s="49"/>
      <c r="B393" s="121" t="s">
        <v>378</v>
      </c>
      <c r="C393" s="132"/>
      <c r="D393" s="101"/>
      <c r="E393" s="102"/>
      <c r="F393" s="102"/>
      <c r="G393" s="103"/>
      <c r="H393" s="24">
        <f t="shared" si="8"/>
        <v>0</v>
      </c>
      <c r="I393" s="38"/>
      <c r="J393" s="39"/>
      <c r="K393" s="40"/>
      <c r="L393" s="35"/>
    </row>
    <row r="394" spans="1:12" s="42" customFormat="1" ht="31.5" x14ac:dyDescent="0.25">
      <c r="A394" s="49"/>
      <c r="B394" s="121" t="s">
        <v>379</v>
      </c>
      <c r="C394" s="132"/>
      <c r="D394" s="101"/>
      <c r="E394" s="102"/>
      <c r="F394" s="102"/>
      <c r="G394" s="103"/>
      <c r="H394" s="24">
        <f t="shared" si="8"/>
        <v>0</v>
      </c>
      <c r="I394" s="38"/>
      <c r="J394" s="39"/>
      <c r="K394" s="40"/>
      <c r="L394" s="35"/>
    </row>
    <row r="395" spans="1:12" s="42" customFormat="1" ht="31.5" x14ac:dyDescent="0.25">
      <c r="A395" s="49">
        <v>3.7</v>
      </c>
      <c r="B395" s="125" t="s">
        <v>380</v>
      </c>
      <c r="C395" s="119" t="s">
        <v>388</v>
      </c>
      <c r="D395" s="101"/>
      <c r="E395" s="102" t="s">
        <v>31</v>
      </c>
      <c r="F395" s="102">
        <v>1</v>
      </c>
      <c r="G395" s="103">
        <v>689876000</v>
      </c>
      <c r="H395" s="24">
        <f t="shared" si="8"/>
        <v>689876000</v>
      </c>
      <c r="I395" s="38"/>
      <c r="J395" s="39"/>
      <c r="K395" s="40"/>
      <c r="L395" s="35"/>
    </row>
    <row r="396" spans="1:12" s="42" customFormat="1" ht="16.5" x14ac:dyDescent="0.25">
      <c r="A396" s="49"/>
      <c r="B396" s="120" t="s">
        <v>378</v>
      </c>
      <c r="C396" s="119"/>
      <c r="D396" s="101"/>
      <c r="E396" s="102"/>
      <c r="F396" s="102"/>
      <c r="G396" s="103"/>
      <c r="H396" s="24">
        <f t="shared" si="8"/>
        <v>0</v>
      </c>
      <c r="I396" s="38"/>
      <c r="J396" s="39"/>
      <c r="K396" s="40"/>
      <c r="L396" s="35"/>
    </row>
    <row r="397" spans="1:12" s="42" customFormat="1" ht="16.5" x14ac:dyDescent="0.25">
      <c r="A397" s="49"/>
      <c r="B397" s="120" t="s">
        <v>381</v>
      </c>
      <c r="C397" s="119"/>
      <c r="D397" s="101"/>
      <c r="E397" s="102"/>
      <c r="F397" s="102"/>
      <c r="G397" s="103"/>
      <c r="H397" s="24">
        <f t="shared" si="8"/>
        <v>0</v>
      </c>
      <c r="I397" s="38"/>
      <c r="J397" s="39"/>
      <c r="K397" s="40"/>
      <c r="L397" s="35"/>
    </row>
    <row r="398" spans="1:12" s="42" customFormat="1" ht="31.5" x14ac:dyDescent="0.25">
      <c r="A398" s="49">
        <v>3.8</v>
      </c>
      <c r="B398" s="132" t="s">
        <v>382</v>
      </c>
      <c r="C398" s="132" t="s">
        <v>389</v>
      </c>
      <c r="D398" s="101"/>
      <c r="E398" s="102" t="s">
        <v>31</v>
      </c>
      <c r="F398" s="102">
        <v>1</v>
      </c>
      <c r="G398" s="103">
        <v>135520000</v>
      </c>
      <c r="H398" s="24">
        <f t="shared" si="8"/>
        <v>135520000</v>
      </c>
      <c r="I398" s="38"/>
      <c r="J398" s="39"/>
      <c r="K398" s="40"/>
      <c r="L398" s="35"/>
    </row>
    <row r="399" spans="1:12" s="42" customFormat="1" ht="16.5" x14ac:dyDescent="0.25">
      <c r="A399" s="49"/>
      <c r="B399" s="133" t="s">
        <v>383</v>
      </c>
      <c r="C399" s="132"/>
      <c r="D399" s="101"/>
      <c r="E399" s="102"/>
      <c r="F399" s="102"/>
      <c r="G399" s="103"/>
      <c r="H399" s="24">
        <f t="shared" si="8"/>
        <v>0</v>
      </c>
      <c r="I399" s="38"/>
      <c r="J399" s="39"/>
      <c r="K399" s="40"/>
      <c r="L399" s="35"/>
    </row>
    <row r="400" spans="1:12" s="42" customFormat="1" ht="31.5" x14ac:dyDescent="0.25">
      <c r="A400" s="49"/>
      <c r="B400" s="133" t="s">
        <v>384</v>
      </c>
      <c r="C400" s="132"/>
      <c r="D400" s="101"/>
      <c r="E400" s="102"/>
      <c r="F400" s="102"/>
      <c r="G400" s="103"/>
      <c r="H400" s="24">
        <f t="shared" si="8"/>
        <v>0</v>
      </c>
      <c r="I400" s="38"/>
      <c r="J400" s="39"/>
      <c r="K400" s="40"/>
      <c r="L400" s="35"/>
    </row>
    <row r="401" spans="1:12" s="42" customFormat="1" ht="31.5" x14ac:dyDescent="0.25">
      <c r="A401" s="49">
        <v>3.9</v>
      </c>
      <c r="B401" s="119" t="s">
        <v>385</v>
      </c>
      <c r="C401" s="119" t="s">
        <v>390</v>
      </c>
      <c r="D401" s="101"/>
      <c r="E401" s="127" t="s">
        <v>31</v>
      </c>
      <c r="F401" s="127">
        <v>4</v>
      </c>
      <c r="G401" s="103">
        <v>137599000</v>
      </c>
      <c r="H401" s="24">
        <f t="shared" si="8"/>
        <v>550396000</v>
      </c>
      <c r="I401" s="38"/>
      <c r="J401" s="39"/>
      <c r="K401" s="40"/>
      <c r="L401" s="35"/>
    </row>
    <row r="402" spans="1:12" s="42" customFormat="1" ht="31.5" x14ac:dyDescent="0.25">
      <c r="A402" s="49">
        <v>3.1</v>
      </c>
      <c r="B402" s="132" t="s">
        <v>386</v>
      </c>
      <c r="C402" s="132" t="s">
        <v>391</v>
      </c>
      <c r="D402" s="101"/>
      <c r="E402" s="128" t="s">
        <v>30</v>
      </c>
      <c r="F402" s="128">
        <v>5</v>
      </c>
      <c r="G402" s="103">
        <v>7614200.0000000009</v>
      </c>
      <c r="H402" s="24">
        <f t="shared" si="8"/>
        <v>38071000.000000007</v>
      </c>
      <c r="I402" s="38"/>
      <c r="J402" s="39"/>
      <c r="K402" s="40"/>
      <c r="L402" s="35"/>
    </row>
    <row r="403" spans="1:12" s="42" customFormat="1" ht="33" x14ac:dyDescent="0.25">
      <c r="A403" s="184">
        <v>4</v>
      </c>
      <c r="B403" s="185" t="s">
        <v>392</v>
      </c>
      <c r="C403" s="107"/>
      <c r="D403" s="108"/>
      <c r="E403" s="109"/>
      <c r="F403" s="109"/>
      <c r="G403" s="110"/>
      <c r="H403" s="111">
        <f>+SUM(H404:H1145)</f>
        <v>40027341900.000008</v>
      </c>
      <c r="I403" s="38"/>
      <c r="J403" s="39"/>
      <c r="K403" s="40"/>
      <c r="L403" s="35"/>
    </row>
    <row r="404" spans="1:12" s="42" customFormat="1" ht="16.5" x14ac:dyDescent="0.25">
      <c r="A404" s="139" t="s">
        <v>19</v>
      </c>
      <c r="B404" s="140" t="s">
        <v>393</v>
      </c>
      <c r="C404" s="139"/>
      <c r="D404" s="139"/>
      <c r="E404" s="139"/>
      <c r="F404" s="149"/>
      <c r="G404" s="90" t="s">
        <v>1032</v>
      </c>
      <c r="H404" s="116"/>
      <c r="I404" s="38"/>
      <c r="J404" s="39"/>
      <c r="K404" s="40"/>
      <c r="L404" s="35"/>
    </row>
    <row r="405" spans="1:12" s="42" customFormat="1" ht="16.5" x14ac:dyDescent="0.25">
      <c r="A405" s="141"/>
      <c r="B405" s="90" t="s">
        <v>394</v>
      </c>
      <c r="C405" s="141"/>
      <c r="D405" s="141"/>
      <c r="E405" s="141"/>
      <c r="F405" s="150"/>
      <c r="G405" s="90"/>
      <c r="H405" s="116"/>
      <c r="I405" s="38"/>
      <c r="J405" s="39"/>
      <c r="K405" s="40"/>
      <c r="L405" s="35"/>
    </row>
    <row r="406" spans="1:12" s="42" customFormat="1" ht="16.5" x14ac:dyDescent="0.25">
      <c r="A406" s="141">
        <v>1</v>
      </c>
      <c r="B406" s="90" t="s">
        <v>395</v>
      </c>
      <c r="C406" s="141">
        <v>8088920</v>
      </c>
      <c r="D406" s="141" t="s">
        <v>396</v>
      </c>
      <c r="E406" s="141" t="s">
        <v>31</v>
      </c>
      <c r="F406" s="150">
        <v>2</v>
      </c>
      <c r="G406" s="159">
        <v>24024000.000000004</v>
      </c>
      <c r="H406" s="159">
        <f>+G406*F406</f>
        <v>48048000.000000007</v>
      </c>
      <c r="I406" s="38"/>
      <c r="J406" s="39"/>
      <c r="K406" s="40"/>
      <c r="L406" s="35"/>
    </row>
    <row r="407" spans="1:12" s="42" customFormat="1" ht="16.5" x14ac:dyDescent="0.25">
      <c r="A407" s="91"/>
      <c r="B407" s="95" t="s">
        <v>397</v>
      </c>
      <c r="C407" s="91"/>
      <c r="D407" s="91"/>
      <c r="E407" s="91"/>
      <c r="F407" s="151"/>
      <c r="G407" s="95"/>
      <c r="H407" s="159"/>
      <c r="I407" s="38"/>
      <c r="J407" s="39"/>
      <c r="K407" s="40"/>
      <c r="L407" s="35"/>
    </row>
    <row r="408" spans="1:12" s="42" customFormat="1" ht="16.5" x14ac:dyDescent="0.25">
      <c r="A408" s="91"/>
      <c r="B408" s="95" t="s">
        <v>398</v>
      </c>
      <c r="C408" s="91"/>
      <c r="D408" s="91"/>
      <c r="E408" s="91"/>
      <c r="F408" s="151"/>
      <c r="G408" s="95"/>
      <c r="H408" s="159"/>
      <c r="I408" s="38"/>
      <c r="J408" s="39"/>
      <c r="K408" s="40"/>
      <c r="L408" s="35"/>
    </row>
    <row r="409" spans="1:12" s="42" customFormat="1" ht="16.5" x14ac:dyDescent="0.25">
      <c r="A409" s="91"/>
      <c r="B409" s="95" t="s">
        <v>399</v>
      </c>
      <c r="C409" s="91"/>
      <c r="D409" s="91"/>
      <c r="E409" s="91"/>
      <c r="F409" s="151"/>
      <c r="G409" s="95"/>
      <c r="H409" s="159"/>
      <c r="I409" s="38"/>
      <c r="J409" s="39"/>
      <c r="K409" s="40"/>
      <c r="L409" s="35"/>
    </row>
    <row r="410" spans="1:12" s="42" customFormat="1" ht="16.5" x14ac:dyDescent="0.25">
      <c r="A410" s="91"/>
      <c r="B410" s="95" t="s">
        <v>400</v>
      </c>
      <c r="C410" s="91"/>
      <c r="D410" s="91"/>
      <c r="E410" s="91"/>
      <c r="F410" s="151"/>
      <c r="G410" s="95"/>
      <c r="H410" s="159"/>
      <c r="I410" s="38"/>
      <c r="J410" s="39"/>
      <c r="K410" s="40"/>
      <c r="L410" s="35"/>
    </row>
    <row r="411" spans="1:12" s="42" customFormat="1" ht="16.5" x14ac:dyDescent="0.25">
      <c r="A411" s="91"/>
      <c r="B411" s="95" t="s">
        <v>401</v>
      </c>
      <c r="C411" s="91"/>
      <c r="D411" s="91"/>
      <c r="E411" s="91"/>
      <c r="F411" s="151"/>
      <c r="G411" s="95"/>
      <c r="H411" s="159"/>
      <c r="I411" s="38"/>
      <c r="J411" s="39"/>
      <c r="K411" s="40"/>
      <c r="L411" s="35"/>
    </row>
    <row r="412" spans="1:12" s="42" customFormat="1" ht="31.5" x14ac:dyDescent="0.25">
      <c r="A412" s="91"/>
      <c r="B412" s="95" t="s">
        <v>402</v>
      </c>
      <c r="C412" s="91"/>
      <c r="D412" s="91"/>
      <c r="E412" s="91"/>
      <c r="F412" s="151"/>
      <c r="G412" s="95"/>
      <c r="H412" s="159"/>
      <c r="I412" s="38"/>
      <c r="J412" s="39"/>
      <c r="K412" s="40"/>
      <c r="L412" s="35"/>
    </row>
    <row r="413" spans="1:12" s="42" customFormat="1" ht="16.5" x14ac:dyDescent="0.25">
      <c r="A413" s="91"/>
      <c r="B413" s="95" t="s">
        <v>403</v>
      </c>
      <c r="C413" s="91"/>
      <c r="D413" s="91"/>
      <c r="E413" s="91"/>
      <c r="F413" s="151"/>
      <c r="G413" s="95"/>
      <c r="H413" s="159"/>
      <c r="I413" s="38"/>
      <c r="J413" s="39"/>
      <c r="K413" s="40"/>
      <c r="L413" s="35"/>
    </row>
    <row r="414" spans="1:12" s="42" customFormat="1" ht="16.5" x14ac:dyDescent="0.25">
      <c r="A414" s="91"/>
      <c r="B414" s="142" t="s">
        <v>404</v>
      </c>
      <c r="C414" s="91"/>
      <c r="D414" s="91"/>
      <c r="E414" s="91"/>
      <c r="F414" s="151"/>
      <c r="G414" s="95"/>
      <c r="H414" s="159"/>
      <c r="I414" s="38"/>
      <c r="J414" s="39"/>
      <c r="K414" s="40"/>
      <c r="L414" s="35"/>
    </row>
    <row r="415" spans="1:12" s="42" customFormat="1" ht="16.5" x14ac:dyDescent="0.25">
      <c r="A415" s="91"/>
      <c r="B415" s="142" t="s">
        <v>405</v>
      </c>
      <c r="C415" s="91"/>
      <c r="D415" s="91"/>
      <c r="E415" s="91"/>
      <c r="F415" s="151"/>
      <c r="G415" s="95"/>
      <c r="H415" s="159"/>
      <c r="I415" s="38"/>
      <c r="J415" s="39"/>
      <c r="K415" s="40"/>
      <c r="L415" s="35"/>
    </row>
    <row r="416" spans="1:12" s="42" customFormat="1" ht="16.5" x14ac:dyDescent="0.25">
      <c r="A416" s="91"/>
      <c r="B416" s="142" t="s">
        <v>406</v>
      </c>
      <c r="C416" s="91"/>
      <c r="D416" s="91"/>
      <c r="E416" s="91"/>
      <c r="F416" s="151"/>
      <c r="G416" s="95"/>
      <c r="H416" s="159"/>
      <c r="I416" s="38"/>
      <c r="J416" s="39"/>
      <c r="K416" s="40"/>
      <c r="L416" s="35"/>
    </row>
    <row r="417" spans="1:12" s="42" customFormat="1" ht="63" x14ac:dyDescent="0.25">
      <c r="A417" s="91"/>
      <c r="B417" s="95" t="s">
        <v>407</v>
      </c>
      <c r="C417" s="91"/>
      <c r="D417" s="91"/>
      <c r="E417" s="91"/>
      <c r="F417" s="151"/>
      <c r="G417" s="95"/>
      <c r="H417" s="159"/>
      <c r="I417" s="38"/>
      <c r="J417" s="39"/>
      <c r="K417" s="40"/>
      <c r="L417" s="35"/>
    </row>
    <row r="418" spans="1:12" s="42" customFormat="1" ht="47.25" x14ac:dyDescent="0.25">
      <c r="A418" s="91"/>
      <c r="B418" s="95" t="s">
        <v>408</v>
      </c>
      <c r="C418" s="91"/>
      <c r="D418" s="91"/>
      <c r="E418" s="91"/>
      <c r="F418" s="151"/>
      <c r="G418" s="95"/>
      <c r="H418" s="159"/>
      <c r="I418" s="38"/>
      <c r="J418" s="39"/>
      <c r="K418" s="40"/>
      <c r="L418" s="35"/>
    </row>
    <row r="419" spans="1:12" s="42" customFormat="1" ht="31.5" x14ac:dyDescent="0.25">
      <c r="A419" s="91"/>
      <c r="B419" s="90" t="s">
        <v>409</v>
      </c>
      <c r="C419" s="91"/>
      <c r="D419" s="91"/>
      <c r="E419" s="91"/>
      <c r="F419" s="151"/>
      <c r="G419" s="95"/>
      <c r="H419" s="159"/>
      <c r="I419" s="38"/>
      <c r="J419" s="39"/>
      <c r="K419" s="40"/>
      <c r="L419" s="35"/>
    </row>
    <row r="420" spans="1:12" s="42" customFormat="1" ht="16.5" x14ac:dyDescent="0.25">
      <c r="A420" s="91"/>
      <c r="B420" s="95" t="s">
        <v>410</v>
      </c>
      <c r="C420" s="91"/>
      <c r="D420" s="91"/>
      <c r="E420" s="91"/>
      <c r="F420" s="151"/>
      <c r="G420" s="95"/>
      <c r="H420" s="159"/>
      <c r="I420" s="38"/>
      <c r="J420" s="39"/>
      <c r="K420" s="40"/>
      <c r="L420" s="35"/>
    </row>
    <row r="421" spans="1:12" s="42" customFormat="1" ht="16.5" x14ac:dyDescent="0.25">
      <c r="A421" s="91"/>
      <c r="B421" s="95" t="s">
        <v>411</v>
      </c>
      <c r="C421" s="91"/>
      <c r="D421" s="91"/>
      <c r="E421" s="91"/>
      <c r="F421" s="151"/>
      <c r="G421" s="95"/>
      <c r="H421" s="159"/>
      <c r="I421" s="38"/>
      <c r="J421" s="39"/>
      <c r="K421" s="40"/>
      <c r="L421" s="35"/>
    </row>
    <row r="422" spans="1:12" s="42" customFormat="1" ht="16.5" x14ac:dyDescent="0.25">
      <c r="A422" s="91"/>
      <c r="B422" s="95" t="s">
        <v>412</v>
      </c>
      <c r="C422" s="91"/>
      <c r="D422" s="91"/>
      <c r="E422" s="91"/>
      <c r="F422" s="151"/>
      <c r="G422" s="95"/>
      <c r="H422" s="159"/>
      <c r="I422" s="38"/>
      <c r="J422" s="39"/>
      <c r="K422" s="40"/>
      <c r="L422" s="35"/>
    </row>
    <row r="423" spans="1:12" s="42" customFormat="1" ht="16.5" x14ac:dyDescent="0.25">
      <c r="A423" s="91"/>
      <c r="B423" s="95" t="s">
        <v>413</v>
      </c>
      <c r="C423" s="91"/>
      <c r="D423" s="91"/>
      <c r="E423" s="91"/>
      <c r="F423" s="151"/>
      <c r="G423" s="95"/>
      <c r="H423" s="159"/>
      <c r="I423" s="38"/>
      <c r="J423" s="39"/>
      <c r="K423" s="40"/>
      <c r="L423" s="35"/>
    </row>
    <row r="424" spans="1:12" s="42" customFormat="1" ht="16.5" x14ac:dyDescent="0.25">
      <c r="A424" s="141">
        <v>2</v>
      </c>
      <c r="B424" s="90" t="s">
        <v>414</v>
      </c>
      <c r="C424" s="141">
        <v>595627</v>
      </c>
      <c r="D424" s="141" t="s">
        <v>415</v>
      </c>
      <c r="E424" s="141" t="s">
        <v>31</v>
      </c>
      <c r="F424" s="150">
        <v>2</v>
      </c>
      <c r="G424" s="154">
        <v>1040839800.0000001</v>
      </c>
      <c r="H424" s="159">
        <f t="shared" ref="H424:H466" si="9">+G424*F424</f>
        <v>2081679600.0000002</v>
      </c>
      <c r="I424" s="38"/>
      <c r="J424" s="39"/>
      <c r="K424" s="40"/>
      <c r="L424" s="35"/>
    </row>
    <row r="425" spans="1:12" s="42" customFormat="1" ht="16.5" x14ac:dyDescent="0.25">
      <c r="A425" s="91"/>
      <c r="B425" s="95" t="s">
        <v>416</v>
      </c>
      <c r="C425" s="91"/>
      <c r="D425" s="91"/>
      <c r="E425" s="91"/>
      <c r="F425" s="151"/>
      <c r="G425" s="95"/>
      <c r="H425" s="159"/>
      <c r="I425" s="38"/>
      <c r="J425" s="39"/>
      <c r="K425" s="40"/>
      <c r="L425" s="35"/>
    </row>
    <row r="426" spans="1:12" s="42" customFormat="1" ht="31.5" x14ac:dyDescent="0.25">
      <c r="A426" s="91"/>
      <c r="B426" s="95" t="s">
        <v>417</v>
      </c>
      <c r="C426" s="91"/>
      <c r="D426" s="91"/>
      <c r="E426" s="91"/>
      <c r="F426" s="151"/>
      <c r="G426" s="95"/>
      <c r="H426" s="159"/>
      <c r="I426" s="38"/>
      <c r="J426" s="39"/>
      <c r="K426" s="40"/>
      <c r="L426" s="35"/>
    </row>
    <row r="427" spans="1:12" s="42" customFormat="1" ht="31.5" x14ac:dyDescent="0.25">
      <c r="A427" s="91"/>
      <c r="B427" s="95" t="s">
        <v>418</v>
      </c>
      <c r="C427" s="91"/>
      <c r="D427" s="91"/>
      <c r="E427" s="91"/>
      <c r="F427" s="151"/>
      <c r="G427" s="95"/>
      <c r="H427" s="159"/>
      <c r="I427" s="38"/>
      <c r="J427" s="39"/>
      <c r="K427" s="40"/>
      <c r="L427" s="35"/>
    </row>
    <row r="428" spans="1:12" s="42" customFormat="1" ht="31.5" x14ac:dyDescent="0.25">
      <c r="A428" s="91"/>
      <c r="B428" s="95" t="s">
        <v>419</v>
      </c>
      <c r="C428" s="91"/>
      <c r="D428" s="91"/>
      <c r="E428" s="91"/>
      <c r="F428" s="151"/>
      <c r="G428" s="95"/>
      <c r="H428" s="159"/>
      <c r="I428" s="38"/>
      <c r="J428" s="39"/>
      <c r="K428" s="40"/>
      <c r="L428" s="35"/>
    </row>
    <row r="429" spans="1:12" s="42" customFormat="1" ht="16.5" x14ac:dyDescent="0.25">
      <c r="A429" s="91"/>
      <c r="B429" s="95" t="s">
        <v>420</v>
      </c>
      <c r="C429" s="91"/>
      <c r="D429" s="91"/>
      <c r="E429" s="91"/>
      <c r="F429" s="151"/>
      <c r="G429" s="95"/>
      <c r="H429" s="159"/>
      <c r="I429" s="38"/>
      <c r="J429" s="39"/>
      <c r="K429" s="40"/>
      <c r="L429" s="35"/>
    </row>
    <row r="430" spans="1:12" s="42" customFormat="1" ht="16.5" x14ac:dyDescent="0.25">
      <c r="A430" s="91"/>
      <c r="B430" s="95" t="s">
        <v>421</v>
      </c>
      <c r="C430" s="91"/>
      <c r="D430" s="91"/>
      <c r="E430" s="91"/>
      <c r="F430" s="151"/>
      <c r="G430" s="95"/>
      <c r="H430" s="159"/>
      <c r="I430" s="38"/>
      <c r="J430" s="39"/>
      <c r="K430" s="40"/>
      <c r="L430" s="35"/>
    </row>
    <row r="431" spans="1:12" s="42" customFormat="1" ht="16.5" x14ac:dyDescent="0.25">
      <c r="A431" s="91"/>
      <c r="B431" s="95" t="s">
        <v>422</v>
      </c>
      <c r="C431" s="91"/>
      <c r="D431" s="91"/>
      <c r="E431" s="91"/>
      <c r="F431" s="151"/>
      <c r="G431" s="95"/>
      <c r="H431" s="159"/>
      <c r="I431" s="38"/>
      <c r="J431" s="39"/>
      <c r="K431" s="40"/>
      <c r="L431" s="35"/>
    </row>
    <row r="432" spans="1:12" s="42" customFormat="1" ht="16.5" x14ac:dyDescent="0.25">
      <c r="A432" s="91"/>
      <c r="B432" s="95" t="s">
        <v>423</v>
      </c>
      <c r="C432" s="91"/>
      <c r="D432" s="91"/>
      <c r="E432" s="91"/>
      <c r="F432" s="151"/>
      <c r="G432" s="95"/>
      <c r="H432" s="159"/>
      <c r="I432" s="38"/>
      <c r="J432" s="39"/>
      <c r="K432" s="40"/>
      <c r="L432" s="35"/>
    </row>
    <row r="433" spans="1:12" s="42" customFormat="1" ht="16.5" x14ac:dyDescent="0.25">
      <c r="A433" s="91"/>
      <c r="B433" s="95" t="s">
        <v>424</v>
      </c>
      <c r="C433" s="91"/>
      <c r="D433" s="91"/>
      <c r="E433" s="91"/>
      <c r="F433" s="151"/>
      <c r="G433" s="95"/>
      <c r="H433" s="159"/>
      <c r="I433" s="38"/>
      <c r="J433" s="39"/>
      <c r="K433" s="40"/>
      <c r="L433" s="35"/>
    </row>
    <row r="434" spans="1:12" s="42" customFormat="1" ht="16.5" x14ac:dyDescent="0.25">
      <c r="A434" s="91"/>
      <c r="B434" s="95" t="s">
        <v>425</v>
      </c>
      <c r="C434" s="91"/>
      <c r="D434" s="91"/>
      <c r="E434" s="91"/>
      <c r="F434" s="151"/>
      <c r="G434" s="95"/>
      <c r="H434" s="159"/>
      <c r="I434" s="38"/>
      <c r="J434" s="39"/>
      <c r="K434" s="40"/>
      <c r="L434" s="35"/>
    </row>
    <row r="435" spans="1:12" s="42" customFormat="1" ht="16.5" x14ac:dyDescent="0.25">
      <c r="A435" s="91"/>
      <c r="B435" s="95" t="s">
        <v>426</v>
      </c>
      <c r="C435" s="91"/>
      <c r="D435" s="91"/>
      <c r="E435" s="91"/>
      <c r="F435" s="151"/>
      <c r="G435" s="95"/>
      <c r="H435" s="159"/>
      <c r="I435" s="38"/>
      <c r="J435" s="39"/>
      <c r="K435" s="40"/>
      <c r="L435" s="35"/>
    </row>
    <row r="436" spans="1:12" s="42" customFormat="1" ht="16.5" x14ac:dyDescent="0.25">
      <c r="A436" s="91"/>
      <c r="B436" s="95" t="s">
        <v>427</v>
      </c>
      <c r="C436" s="91"/>
      <c r="D436" s="91"/>
      <c r="E436" s="91"/>
      <c r="F436" s="151"/>
      <c r="G436" s="95"/>
      <c r="H436" s="159"/>
      <c r="I436" s="38"/>
      <c r="J436" s="39"/>
      <c r="K436" s="40"/>
      <c r="L436" s="35"/>
    </row>
    <row r="437" spans="1:12" s="42" customFormat="1" ht="16.5" x14ac:dyDescent="0.25">
      <c r="A437" s="91"/>
      <c r="B437" s="95" t="s">
        <v>428</v>
      </c>
      <c r="C437" s="91"/>
      <c r="D437" s="91"/>
      <c r="E437" s="91"/>
      <c r="F437" s="151"/>
      <c r="G437" s="95"/>
      <c r="H437" s="159"/>
      <c r="I437" s="38"/>
      <c r="J437" s="39"/>
      <c r="K437" s="40"/>
      <c r="L437" s="35"/>
    </row>
    <row r="438" spans="1:12" s="42" customFormat="1" ht="16.5" x14ac:dyDescent="0.25">
      <c r="A438" s="91"/>
      <c r="B438" s="95" t="s">
        <v>429</v>
      </c>
      <c r="C438" s="91"/>
      <c r="D438" s="91"/>
      <c r="E438" s="91"/>
      <c r="F438" s="151"/>
      <c r="G438" s="95"/>
      <c r="H438" s="159"/>
      <c r="I438" s="38"/>
      <c r="J438" s="39"/>
      <c r="K438" s="40"/>
      <c r="L438" s="35"/>
    </row>
    <row r="439" spans="1:12" s="42" customFormat="1" ht="16.5" x14ac:dyDescent="0.25">
      <c r="A439" s="91"/>
      <c r="B439" s="95" t="s">
        <v>430</v>
      </c>
      <c r="C439" s="91"/>
      <c r="D439" s="91"/>
      <c r="E439" s="91"/>
      <c r="F439" s="151"/>
      <c r="G439" s="95"/>
      <c r="H439" s="159"/>
      <c r="I439" s="38"/>
      <c r="J439" s="39"/>
      <c r="K439" s="40"/>
      <c r="L439" s="35"/>
    </row>
    <row r="440" spans="1:12" s="42" customFormat="1" ht="16.5" x14ac:dyDescent="0.25">
      <c r="A440" s="91"/>
      <c r="B440" s="95" t="s">
        <v>431</v>
      </c>
      <c r="C440" s="91"/>
      <c r="D440" s="91"/>
      <c r="E440" s="91"/>
      <c r="F440" s="151"/>
      <c r="G440" s="95"/>
      <c r="H440" s="159"/>
      <c r="I440" s="38"/>
      <c r="J440" s="39"/>
      <c r="K440" s="40"/>
      <c r="L440" s="35"/>
    </row>
    <row r="441" spans="1:12" s="42" customFormat="1" ht="16.5" x14ac:dyDescent="0.25">
      <c r="A441" s="91"/>
      <c r="B441" s="95" t="s">
        <v>432</v>
      </c>
      <c r="C441" s="91"/>
      <c r="D441" s="91"/>
      <c r="E441" s="91"/>
      <c r="F441" s="151"/>
      <c r="G441" s="95"/>
      <c r="H441" s="159"/>
      <c r="I441" s="38"/>
      <c r="J441" s="39"/>
      <c r="K441" s="40"/>
      <c r="L441" s="35"/>
    </row>
    <row r="442" spans="1:12" s="42" customFormat="1" ht="16.5" x14ac:dyDescent="0.25">
      <c r="A442" s="91"/>
      <c r="B442" s="95" t="s">
        <v>433</v>
      </c>
      <c r="C442" s="91"/>
      <c r="D442" s="91"/>
      <c r="E442" s="91"/>
      <c r="F442" s="151"/>
      <c r="G442" s="95"/>
      <c r="H442" s="159"/>
      <c r="I442" s="38"/>
      <c r="J442" s="39"/>
      <c r="K442" s="40"/>
      <c r="L442" s="35"/>
    </row>
    <row r="443" spans="1:12" s="42" customFormat="1" ht="16.5" x14ac:dyDescent="0.25">
      <c r="A443" s="91"/>
      <c r="B443" s="95" t="s">
        <v>434</v>
      </c>
      <c r="C443" s="91"/>
      <c r="D443" s="91"/>
      <c r="E443" s="91"/>
      <c r="F443" s="151"/>
      <c r="G443" s="95"/>
      <c r="H443" s="159"/>
      <c r="I443" s="38"/>
      <c r="J443" s="39"/>
      <c r="K443" s="40"/>
      <c r="L443" s="35"/>
    </row>
    <row r="444" spans="1:12" s="42" customFormat="1" ht="16.5" x14ac:dyDescent="0.25">
      <c r="A444" s="91"/>
      <c r="B444" s="95" t="s">
        <v>435</v>
      </c>
      <c r="C444" s="91"/>
      <c r="D444" s="91"/>
      <c r="E444" s="91"/>
      <c r="F444" s="151"/>
      <c r="G444" s="95"/>
      <c r="H444" s="159"/>
      <c r="I444" s="38"/>
      <c r="J444" s="39"/>
      <c r="K444" s="40"/>
      <c r="L444" s="35"/>
    </row>
    <row r="445" spans="1:12" s="42" customFormat="1" ht="16.5" x14ac:dyDescent="0.25">
      <c r="A445" s="91"/>
      <c r="B445" s="95" t="s">
        <v>436</v>
      </c>
      <c r="C445" s="91"/>
      <c r="D445" s="91"/>
      <c r="E445" s="91"/>
      <c r="F445" s="151"/>
      <c r="G445" s="95"/>
      <c r="H445" s="159"/>
      <c r="I445" s="38"/>
      <c r="J445" s="39"/>
      <c r="K445" s="40"/>
      <c r="L445" s="35"/>
    </row>
    <row r="446" spans="1:12" s="42" customFormat="1" ht="16.5" x14ac:dyDescent="0.25">
      <c r="A446" s="91"/>
      <c r="B446" s="95" t="s">
        <v>437</v>
      </c>
      <c r="C446" s="91"/>
      <c r="D446" s="91"/>
      <c r="E446" s="91"/>
      <c r="F446" s="151"/>
      <c r="G446" s="95"/>
      <c r="H446" s="159"/>
      <c r="I446" s="38"/>
      <c r="J446" s="39"/>
      <c r="K446" s="40"/>
      <c r="L446" s="35"/>
    </row>
    <row r="447" spans="1:12" s="42" customFormat="1" ht="47.25" x14ac:dyDescent="0.25">
      <c r="A447" s="91"/>
      <c r="B447" s="95" t="s">
        <v>438</v>
      </c>
      <c r="C447" s="91"/>
      <c r="D447" s="91"/>
      <c r="E447" s="91"/>
      <c r="F447" s="151"/>
      <c r="G447" s="95"/>
      <c r="H447" s="159"/>
      <c r="I447" s="38"/>
      <c r="J447" s="39"/>
      <c r="K447" s="40"/>
      <c r="L447" s="35"/>
    </row>
    <row r="448" spans="1:12" s="42" customFormat="1" ht="47.25" x14ac:dyDescent="0.25">
      <c r="A448" s="91"/>
      <c r="B448" s="95" t="s">
        <v>439</v>
      </c>
      <c r="C448" s="91"/>
      <c r="D448" s="91"/>
      <c r="E448" s="91"/>
      <c r="F448" s="151"/>
      <c r="G448" s="95"/>
      <c r="H448" s="159"/>
      <c r="I448" s="38"/>
      <c r="J448" s="39"/>
      <c r="K448" s="40"/>
      <c r="L448" s="35"/>
    </row>
    <row r="449" spans="1:12" s="42" customFormat="1" ht="63" x14ac:dyDescent="0.25">
      <c r="A449" s="91"/>
      <c r="B449" s="95" t="s">
        <v>440</v>
      </c>
      <c r="C449" s="91"/>
      <c r="D449" s="91"/>
      <c r="E449" s="91"/>
      <c r="F449" s="151"/>
      <c r="G449" s="95"/>
      <c r="H449" s="159"/>
      <c r="I449" s="38"/>
      <c r="J449" s="39"/>
      <c r="K449" s="40"/>
      <c r="L449" s="35"/>
    </row>
    <row r="450" spans="1:12" s="42" customFormat="1" ht="47.25" x14ac:dyDescent="0.25">
      <c r="A450" s="91"/>
      <c r="B450" s="95" t="s">
        <v>441</v>
      </c>
      <c r="C450" s="91"/>
      <c r="D450" s="91"/>
      <c r="E450" s="91"/>
      <c r="F450" s="151"/>
      <c r="G450" s="95"/>
      <c r="H450" s="159"/>
      <c r="I450" s="38"/>
      <c r="J450" s="39"/>
      <c r="K450" s="40"/>
      <c r="L450" s="35"/>
    </row>
    <row r="451" spans="1:12" s="42" customFormat="1" ht="31.5" x14ac:dyDescent="0.25">
      <c r="A451" s="91"/>
      <c r="B451" s="95" t="s">
        <v>442</v>
      </c>
      <c r="C451" s="91"/>
      <c r="D451" s="91"/>
      <c r="E451" s="91"/>
      <c r="F451" s="151"/>
      <c r="G451" s="95"/>
      <c r="H451" s="159"/>
      <c r="I451" s="38"/>
      <c r="J451" s="39"/>
      <c r="K451" s="40"/>
      <c r="L451" s="35"/>
    </row>
    <row r="452" spans="1:12" s="42" customFormat="1" ht="16.5" x14ac:dyDescent="0.25">
      <c r="A452" s="91"/>
      <c r="B452" s="95" t="s">
        <v>443</v>
      </c>
      <c r="C452" s="91"/>
      <c r="D452" s="91"/>
      <c r="E452" s="91"/>
      <c r="F452" s="151"/>
      <c r="G452" s="95"/>
      <c r="H452" s="159"/>
      <c r="I452" s="38"/>
      <c r="J452" s="39"/>
      <c r="K452" s="40"/>
      <c r="L452" s="35"/>
    </row>
    <row r="453" spans="1:12" s="42" customFormat="1" ht="16.5" x14ac:dyDescent="0.25">
      <c r="A453" s="91"/>
      <c r="B453" s="95" t="s">
        <v>444</v>
      </c>
      <c r="C453" s="91"/>
      <c r="D453" s="91"/>
      <c r="E453" s="91"/>
      <c r="F453" s="151"/>
      <c r="G453" s="95"/>
      <c r="H453" s="159"/>
      <c r="I453" s="38"/>
      <c r="J453" s="39"/>
      <c r="K453" s="40"/>
      <c r="L453" s="35"/>
    </row>
    <row r="454" spans="1:12" s="42" customFormat="1" ht="16.5" x14ac:dyDescent="0.25">
      <c r="A454" s="91"/>
      <c r="B454" s="95" t="s">
        <v>445</v>
      </c>
      <c r="C454" s="91"/>
      <c r="D454" s="91"/>
      <c r="E454" s="91"/>
      <c r="F454" s="151"/>
      <c r="G454" s="95"/>
      <c r="H454" s="159"/>
      <c r="I454" s="38"/>
      <c r="J454" s="39"/>
      <c r="K454" s="40"/>
      <c r="L454" s="35"/>
    </row>
    <row r="455" spans="1:12" s="42" customFormat="1" ht="16.5" x14ac:dyDescent="0.25">
      <c r="A455" s="91"/>
      <c r="B455" s="95" t="s">
        <v>446</v>
      </c>
      <c r="C455" s="91"/>
      <c r="D455" s="91"/>
      <c r="E455" s="91"/>
      <c r="F455" s="151"/>
      <c r="G455" s="95"/>
      <c r="H455" s="159"/>
      <c r="I455" s="38"/>
      <c r="J455" s="39"/>
      <c r="K455" s="40"/>
      <c r="L455" s="35"/>
    </row>
    <row r="456" spans="1:12" s="42" customFormat="1" ht="16.5" x14ac:dyDescent="0.25">
      <c r="A456" s="91"/>
      <c r="B456" s="142" t="s">
        <v>447</v>
      </c>
      <c r="C456" s="91"/>
      <c r="D456" s="91"/>
      <c r="E456" s="91"/>
      <c r="F456" s="151"/>
      <c r="G456" s="95"/>
      <c r="H456" s="159"/>
      <c r="I456" s="38"/>
      <c r="J456" s="39"/>
      <c r="K456" s="40"/>
      <c r="L456" s="35"/>
    </row>
    <row r="457" spans="1:12" s="42" customFormat="1" ht="31.5" x14ac:dyDescent="0.25">
      <c r="A457" s="91"/>
      <c r="B457" s="95" t="s">
        <v>448</v>
      </c>
      <c r="C457" s="91"/>
      <c r="D457" s="91"/>
      <c r="E457" s="91"/>
      <c r="F457" s="151"/>
      <c r="G457" s="95"/>
      <c r="H457" s="159"/>
      <c r="I457" s="38"/>
      <c r="J457" s="39"/>
      <c r="K457" s="40"/>
      <c r="L457" s="35"/>
    </row>
    <row r="458" spans="1:12" s="42" customFormat="1" ht="16.5" x14ac:dyDescent="0.25">
      <c r="A458" s="91"/>
      <c r="B458" s="95" t="s">
        <v>449</v>
      </c>
      <c r="C458" s="91"/>
      <c r="D458" s="91"/>
      <c r="E458" s="91"/>
      <c r="F458" s="151"/>
      <c r="G458" s="95"/>
      <c r="H458" s="159"/>
      <c r="I458" s="38"/>
      <c r="J458" s="39"/>
      <c r="K458" s="40"/>
      <c r="L458" s="35"/>
    </row>
    <row r="459" spans="1:12" s="42" customFormat="1" ht="16.5" x14ac:dyDescent="0.25">
      <c r="A459" s="91"/>
      <c r="B459" s="95" t="s">
        <v>450</v>
      </c>
      <c r="C459" s="91"/>
      <c r="D459" s="91"/>
      <c r="E459" s="91"/>
      <c r="F459" s="151"/>
      <c r="G459" s="95"/>
      <c r="H459" s="159"/>
      <c r="I459" s="38"/>
      <c r="J459" s="39"/>
      <c r="K459" s="40"/>
      <c r="L459" s="35"/>
    </row>
    <row r="460" spans="1:12" s="42" customFormat="1" ht="16.5" x14ac:dyDescent="0.25">
      <c r="A460" s="91"/>
      <c r="B460" s="95" t="s">
        <v>451</v>
      </c>
      <c r="C460" s="91"/>
      <c r="D460" s="91"/>
      <c r="E460" s="91"/>
      <c r="F460" s="151"/>
      <c r="G460" s="95"/>
      <c r="H460" s="159"/>
      <c r="I460" s="38"/>
      <c r="J460" s="39"/>
      <c r="K460" s="40"/>
      <c r="L460" s="35"/>
    </row>
    <row r="461" spans="1:12" s="42" customFormat="1" ht="16.5" x14ac:dyDescent="0.25">
      <c r="A461" s="91"/>
      <c r="B461" s="95" t="s">
        <v>452</v>
      </c>
      <c r="C461" s="91"/>
      <c r="D461" s="91"/>
      <c r="E461" s="91"/>
      <c r="F461" s="151"/>
      <c r="G461" s="95"/>
      <c r="H461" s="159"/>
      <c r="I461" s="38"/>
      <c r="J461" s="39"/>
      <c r="K461" s="40"/>
      <c r="L461" s="35"/>
    </row>
    <row r="462" spans="1:12" s="42" customFormat="1" ht="16.5" x14ac:dyDescent="0.25">
      <c r="A462" s="91"/>
      <c r="B462" s="95" t="s">
        <v>453</v>
      </c>
      <c r="C462" s="91"/>
      <c r="D462" s="91"/>
      <c r="E462" s="91"/>
      <c r="F462" s="151"/>
      <c r="G462" s="95"/>
      <c r="H462" s="159"/>
      <c r="I462" s="38"/>
      <c r="J462" s="39"/>
      <c r="K462" s="40"/>
      <c r="L462" s="35"/>
    </row>
    <row r="463" spans="1:12" s="42" customFormat="1" ht="16.5" x14ac:dyDescent="0.25">
      <c r="A463" s="91"/>
      <c r="B463" s="95" t="s">
        <v>454</v>
      </c>
      <c r="C463" s="91"/>
      <c r="D463" s="91"/>
      <c r="E463" s="91"/>
      <c r="F463" s="151"/>
      <c r="G463" s="95"/>
      <c r="H463" s="159"/>
      <c r="I463" s="38"/>
      <c r="J463" s="39"/>
      <c r="K463" s="40"/>
      <c r="L463" s="35"/>
    </row>
    <row r="464" spans="1:12" s="42" customFormat="1" ht="16.5" x14ac:dyDescent="0.25">
      <c r="A464" s="91"/>
      <c r="B464" s="95" t="s">
        <v>455</v>
      </c>
      <c r="C464" s="91"/>
      <c r="D464" s="91"/>
      <c r="E464" s="91"/>
      <c r="F464" s="151"/>
      <c r="G464" s="95"/>
      <c r="H464" s="159"/>
      <c r="I464" s="38"/>
      <c r="J464" s="39"/>
      <c r="K464" s="40"/>
      <c r="L464" s="35"/>
    </row>
    <row r="465" spans="1:12" s="42" customFormat="1" ht="16.5" x14ac:dyDescent="0.25">
      <c r="A465" s="91"/>
      <c r="B465" s="95" t="s">
        <v>456</v>
      </c>
      <c r="C465" s="91"/>
      <c r="D465" s="91"/>
      <c r="E465" s="91"/>
      <c r="F465" s="151"/>
      <c r="G465" s="95"/>
      <c r="H465" s="159"/>
      <c r="I465" s="38"/>
      <c r="J465" s="39"/>
      <c r="K465" s="40"/>
      <c r="L465" s="35"/>
    </row>
    <row r="466" spans="1:12" s="42" customFormat="1" ht="31.5" x14ac:dyDescent="0.25">
      <c r="A466" s="141" t="s">
        <v>457</v>
      </c>
      <c r="B466" s="90" t="s">
        <v>458</v>
      </c>
      <c r="C466" s="141">
        <v>589244</v>
      </c>
      <c r="D466" s="141" t="s">
        <v>415</v>
      </c>
      <c r="E466" s="141" t="s">
        <v>31</v>
      </c>
      <c r="F466" s="150">
        <v>1</v>
      </c>
      <c r="G466" s="154">
        <v>109200000</v>
      </c>
      <c r="H466" s="159">
        <f t="shared" si="9"/>
        <v>109200000</v>
      </c>
      <c r="I466" s="38"/>
      <c r="J466" s="39"/>
      <c r="K466" s="40"/>
      <c r="L466" s="35"/>
    </row>
    <row r="467" spans="1:12" s="42" customFormat="1" ht="31.5" x14ac:dyDescent="0.25">
      <c r="A467" s="91"/>
      <c r="B467" s="95" t="s">
        <v>459</v>
      </c>
      <c r="C467" s="91"/>
      <c r="D467" s="91"/>
      <c r="E467" s="91"/>
      <c r="F467" s="151"/>
      <c r="G467" s="95"/>
      <c r="H467" s="159"/>
      <c r="I467" s="38"/>
      <c r="J467" s="39"/>
      <c r="K467" s="40"/>
      <c r="L467" s="35"/>
    </row>
    <row r="468" spans="1:12" s="42" customFormat="1" ht="16.5" x14ac:dyDescent="0.25">
      <c r="A468" s="91"/>
      <c r="B468" s="95" t="s">
        <v>460</v>
      </c>
      <c r="C468" s="91"/>
      <c r="D468" s="91"/>
      <c r="E468" s="91"/>
      <c r="F468" s="151"/>
      <c r="G468" s="95"/>
      <c r="H468" s="159"/>
      <c r="I468" s="38"/>
      <c r="J468" s="39"/>
      <c r="K468" s="40"/>
      <c r="L468" s="35"/>
    </row>
    <row r="469" spans="1:12" s="42" customFormat="1" ht="16.5" x14ac:dyDescent="0.25">
      <c r="A469" s="91"/>
      <c r="B469" s="95" t="s">
        <v>461</v>
      </c>
      <c r="C469" s="91"/>
      <c r="D469" s="91"/>
      <c r="E469" s="91"/>
      <c r="F469" s="151"/>
      <c r="G469" s="95"/>
      <c r="H469" s="159"/>
      <c r="I469" s="38"/>
      <c r="J469" s="39"/>
      <c r="K469" s="40"/>
      <c r="L469" s="35"/>
    </row>
    <row r="470" spans="1:12" s="42" customFormat="1" ht="16.5" x14ac:dyDescent="0.25">
      <c r="A470" s="139" t="s">
        <v>20</v>
      </c>
      <c r="B470" s="140" t="s">
        <v>462</v>
      </c>
      <c r="C470" s="139"/>
      <c r="D470" s="139"/>
      <c r="E470" s="139"/>
      <c r="F470" s="149"/>
      <c r="G470" s="90"/>
      <c r="H470" s="159"/>
      <c r="I470" s="38"/>
      <c r="J470" s="39"/>
      <c r="K470" s="40"/>
      <c r="L470" s="35"/>
    </row>
    <row r="471" spans="1:12" s="42" customFormat="1" ht="16.5" x14ac:dyDescent="0.25">
      <c r="A471" s="141"/>
      <c r="B471" s="90" t="s">
        <v>394</v>
      </c>
      <c r="C471" s="141"/>
      <c r="D471" s="141"/>
      <c r="E471" s="141"/>
      <c r="F471" s="150"/>
      <c r="G471" s="90"/>
      <c r="H471" s="159"/>
      <c r="I471" s="38"/>
      <c r="J471" s="39"/>
      <c r="K471" s="40"/>
      <c r="L471" s="35"/>
    </row>
    <row r="472" spans="1:12" s="42" customFormat="1" ht="47.25" x14ac:dyDescent="0.25">
      <c r="A472" s="141">
        <v>1</v>
      </c>
      <c r="B472" s="90" t="s">
        <v>1028</v>
      </c>
      <c r="C472" s="141">
        <v>70200</v>
      </c>
      <c r="D472" s="141" t="s">
        <v>463</v>
      </c>
      <c r="E472" s="141" t="s">
        <v>31</v>
      </c>
      <c r="F472" s="150">
        <v>10</v>
      </c>
      <c r="G472" s="154">
        <v>360360000</v>
      </c>
      <c r="H472" s="159">
        <f t="shared" ref="H472:H508" si="10">+G472*F472</f>
        <v>3603600000</v>
      </c>
      <c r="I472" s="38"/>
      <c r="J472" s="39"/>
      <c r="K472" s="40"/>
      <c r="L472" s="35"/>
    </row>
    <row r="473" spans="1:12" s="42" customFormat="1" ht="47.25" x14ac:dyDescent="0.25">
      <c r="A473" s="91"/>
      <c r="B473" s="95" t="s">
        <v>464</v>
      </c>
      <c r="C473" s="91"/>
      <c r="D473" s="91"/>
      <c r="E473" s="91"/>
      <c r="F473" s="151"/>
      <c r="G473" s="95"/>
      <c r="H473" s="159"/>
      <c r="I473" s="38"/>
      <c r="J473" s="39"/>
      <c r="K473" s="40"/>
      <c r="L473" s="35"/>
    </row>
    <row r="474" spans="1:12" s="42" customFormat="1" ht="31.5" x14ac:dyDescent="0.25">
      <c r="A474" s="91"/>
      <c r="B474" s="95" t="s">
        <v>465</v>
      </c>
      <c r="C474" s="91"/>
      <c r="D474" s="91"/>
      <c r="E474" s="91"/>
      <c r="F474" s="151"/>
      <c r="G474" s="95"/>
      <c r="H474" s="159"/>
      <c r="I474" s="38"/>
      <c r="J474" s="39"/>
      <c r="K474" s="40"/>
      <c r="L474" s="35"/>
    </row>
    <row r="475" spans="1:12" s="42" customFormat="1" ht="78.75" x14ac:dyDescent="0.25">
      <c r="A475" s="91"/>
      <c r="B475" s="95" t="s">
        <v>466</v>
      </c>
      <c r="C475" s="91"/>
      <c r="D475" s="91"/>
      <c r="E475" s="91"/>
      <c r="F475" s="151"/>
      <c r="G475" s="95"/>
      <c r="H475" s="159"/>
      <c r="I475" s="38"/>
      <c r="J475" s="39"/>
      <c r="K475" s="40"/>
      <c r="L475" s="35"/>
    </row>
    <row r="476" spans="1:12" s="42" customFormat="1" ht="31.5" x14ac:dyDescent="0.25">
      <c r="A476" s="91"/>
      <c r="B476" s="95" t="s">
        <v>467</v>
      </c>
      <c r="C476" s="91"/>
      <c r="D476" s="91"/>
      <c r="E476" s="91"/>
      <c r="F476" s="151"/>
      <c r="G476" s="95"/>
      <c r="H476" s="159"/>
      <c r="I476" s="38"/>
      <c r="J476" s="39"/>
      <c r="K476" s="40"/>
      <c r="L476" s="35"/>
    </row>
    <row r="477" spans="1:12" s="42" customFormat="1" ht="78.75" x14ac:dyDescent="0.25">
      <c r="A477" s="91"/>
      <c r="B477" s="95" t="s">
        <v>468</v>
      </c>
      <c r="C477" s="91"/>
      <c r="D477" s="91"/>
      <c r="E477" s="91"/>
      <c r="F477" s="151"/>
      <c r="G477" s="95"/>
      <c r="H477" s="159"/>
      <c r="I477" s="38"/>
      <c r="J477" s="39"/>
      <c r="K477" s="40"/>
      <c r="L477" s="35"/>
    </row>
    <row r="478" spans="1:12" s="42" customFormat="1" ht="47.25" x14ac:dyDescent="0.25">
      <c r="A478" s="91"/>
      <c r="B478" s="95" t="s">
        <v>469</v>
      </c>
      <c r="C478" s="91"/>
      <c r="D478" s="91"/>
      <c r="E478" s="91"/>
      <c r="F478" s="151"/>
      <c r="G478" s="95"/>
      <c r="H478" s="159"/>
      <c r="I478" s="38"/>
      <c r="J478" s="39"/>
      <c r="K478" s="40"/>
      <c r="L478" s="35"/>
    </row>
    <row r="479" spans="1:12" s="42" customFormat="1" ht="31.5" x14ac:dyDescent="0.25">
      <c r="A479" s="91"/>
      <c r="B479" s="95" t="s">
        <v>470</v>
      </c>
      <c r="C479" s="91"/>
      <c r="D479" s="91"/>
      <c r="E479" s="91"/>
      <c r="F479" s="151"/>
      <c r="G479" s="95"/>
      <c r="H479" s="159"/>
      <c r="I479" s="38"/>
      <c r="J479" s="39"/>
      <c r="K479" s="40"/>
      <c r="L479" s="35"/>
    </row>
    <row r="480" spans="1:12" s="42" customFormat="1" ht="47.25" x14ac:dyDescent="0.25">
      <c r="A480" s="91"/>
      <c r="B480" s="95" t="s">
        <v>471</v>
      </c>
      <c r="C480" s="91"/>
      <c r="D480" s="91"/>
      <c r="E480" s="91"/>
      <c r="F480" s="151"/>
      <c r="G480" s="95"/>
      <c r="H480" s="159"/>
      <c r="I480" s="38"/>
      <c r="J480" s="39"/>
      <c r="K480" s="40"/>
      <c r="L480" s="35"/>
    </row>
    <row r="481" spans="1:12" s="42" customFormat="1" ht="47.25" x14ac:dyDescent="0.25">
      <c r="A481" s="91"/>
      <c r="B481" s="95" t="s">
        <v>472</v>
      </c>
      <c r="C481" s="91"/>
      <c r="D481" s="91"/>
      <c r="E481" s="91"/>
      <c r="F481" s="151"/>
      <c r="G481" s="95"/>
      <c r="H481" s="159"/>
      <c r="I481" s="38"/>
      <c r="J481" s="39"/>
      <c r="K481" s="40"/>
      <c r="L481" s="35"/>
    </row>
    <row r="482" spans="1:12" s="42" customFormat="1" ht="16.5" x14ac:dyDescent="0.25">
      <c r="A482" s="91"/>
      <c r="B482" s="143" t="s">
        <v>473</v>
      </c>
      <c r="C482" s="91"/>
      <c r="D482" s="91"/>
      <c r="E482" s="91"/>
      <c r="F482" s="151"/>
      <c r="G482" s="95"/>
      <c r="H482" s="159"/>
      <c r="I482" s="38"/>
      <c r="J482" s="39"/>
      <c r="K482" s="40"/>
      <c r="L482" s="35"/>
    </row>
    <row r="483" spans="1:12" s="42" customFormat="1" ht="47.25" x14ac:dyDescent="0.25">
      <c r="A483" s="91"/>
      <c r="B483" s="95" t="s">
        <v>474</v>
      </c>
      <c r="C483" s="91"/>
      <c r="D483" s="91"/>
      <c r="E483" s="91"/>
      <c r="F483" s="151"/>
      <c r="G483" s="95"/>
      <c r="H483" s="159"/>
      <c r="I483" s="38"/>
      <c r="J483" s="39"/>
      <c r="K483" s="40"/>
      <c r="L483" s="35"/>
    </row>
    <row r="484" spans="1:12" s="42" customFormat="1" ht="16.5" x14ac:dyDescent="0.25">
      <c r="A484" s="91"/>
      <c r="B484" s="95" t="s">
        <v>475</v>
      </c>
      <c r="C484" s="91"/>
      <c r="D484" s="91"/>
      <c r="E484" s="91"/>
      <c r="F484" s="151"/>
      <c r="G484" s="95"/>
      <c r="H484" s="159"/>
      <c r="I484" s="38"/>
      <c r="J484" s="39"/>
      <c r="K484" s="40"/>
      <c r="L484" s="35"/>
    </row>
    <row r="485" spans="1:12" s="42" customFormat="1" ht="16.5" x14ac:dyDescent="0.25">
      <c r="A485" s="91"/>
      <c r="B485" s="95" t="s">
        <v>476</v>
      </c>
      <c r="C485" s="91"/>
      <c r="D485" s="91"/>
      <c r="E485" s="91"/>
      <c r="F485" s="151"/>
      <c r="G485" s="95"/>
      <c r="H485" s="159"/>
      <c r="I485" s="38"/>
      <c r="J485" s="39"/>
      <c r="K485" s="40"/>
      <c r="L485" s="35"/>
    </row>
    <row r="486" spans="1:12" s="42" customFormat="1" ht="16.5" x14ac:dyDescent="0.25">
      <c r="A486" s="91"/>
      <c r="B486" s="95" t="s">
        <v>477</v>
      </c>
      <c r="C486" s="91"/>
      <c r="D486" s="91"/>
      <c r="E486" s="91"/>
      <c r="F486" s="151"/>
      <c r="G486" s="95"/>
      <c r="H486" s="159"/>
      <c r="I486" s="38"/>
      <c r="J486" s="39"/>
      <c r="K486" s="40"/>
      <c r="L486" s="35"/>
    </row>
    <row r="487" spans="1:12" s="42" customFormat="1" ht="16.5" x14ac:dyDescent="0.25">
      <c r="A487" s="91"/>
      <c r="B487" s="95" t="s">
        <v>478</v>
      </c>
      <c r="C487" s="91"/>
      <c r="D487" s="91"/>
      <c r="E487" s="91"/>
      <c r="F487" s="151"/>
      <c r="G487" s="95"/>
      <c r="H487" s="159"/>
      <c r="I487" s="38"/>
      <c r="J487" s="39"/>
      <c r="K487" s="40"/>
      <c r="L487" s="35"/>
    </row>
    <row r="488" spans="1:12" s="42" customFormat="1" ht="31.5" x14ac:dyDescent="0.25">
      <c r="A488" s="91"/>
      <c r="B488" s="95" t="s">
        <v>479</v>
      </c>
      <c r="C488" s="91"/>
      <c r="D488" s="91"/>
      <c r="E488" s="91"/>
      <c r="F488" s="151"/>
      <c r="G488" s="95"/>
      <c r="H488" s="159"/>
      <c r="I488" s="38"/>
      <c r="J488" s="39"/>
      <c r="K488" s="40"/>
      <c r="L488" s="35"/>
    </row>
    <row r="489" spans="1:12" s="42" customFormat="1" ht="16.5" x14ac:dyDescent="0.25">
      <c r="A489" s="91"/>
      <c r="B489" s="95" t="s">
        <v>480</v>
      </c>
      <c r="C489" s="91"/>
      <c r="D489" s="91"/>
      <c r="E489" s="91"/>
      <c r="F489" s="151"/>
      <c r="G489" s="95"/>
      <c r="H489" s="159"/>
      <c r="I489" s="38"/>
      <c r="J489" s="39"/>
      <c r="K489" s="40"/>
      <c r="L489" s="35"/>
    </row>
    <row r="490" spans="1:12" s="42" customFormat="1" ht="31.5" x14ac:dyDescent="0.25">
      <c r="A490" s="91"/>
      <c r="B490" s="95" t="s">
        <v>481</v>
      </c>
      <c r="C490" s="91"/>
      <c r="D490" s="91"/>
      <c r="E490" s="91"/>
      <c r="F490" s="151"/>
      <c r="G490" s="95"/>
      <c r="H490" s="159"/>
      <c r="I490" s="38"/>
      <c r="J490" s="39"/>
      <c r="K490" s="40"/>
      <c r="L490" s="35"/>
    </row>
    <row r="491" spans="1:12" s="42" customFormat="1" ht="16.5" x14ac:dyDescent="0.25">
      <c r="A491" s="91"/>
      <c r="B491" s="95" t="s">
        <v>482</v>
      </c>
      <c r="C491" s="91"/>
      <c r="D491" s="91"/>
      <c r="E491" s="91"/>
      <c r="F491" s="151"/>
      <c r="G491" s="95"/>
      <c r="H491" s="159"/>
      <c r="I491" s="38"/>
      <c r="J491" s="39"/>
      <c r="K491" s="40"/>
      <c r="L491" s="35"/>
    </row>
    <row r="492" spans="1:12" s="42" customFormat="1" ht="16.5" x14ac:dyDescent="0.25">
      <c r="A492" s="91"/>
      <c r="B492" s="95" t="s">
        <v>483</v>
      </c>
      <c r="C492" s="91"/>
      <c r="D492" s="91"/>
      <c r="E492" s="91"/>
      <c r="F492" s="151"/>
      <c r="G492" s="95"/>
      <c r="H492" s="159"/>
      <c r="I492" s="38"/>
      <c r="J492" s="39"/>
      <c r="K492" s="40"/>
      <c r="L492" s="35"/>
    </row>
    <row r="493" spans="1:12" s="42" customFormat="1" ht="16.5" x14ac:dyDescent="0.25">
      <c r="A493" s="91"/>
      <c r="B493" s="95" t="s">
        <v>484</v>
      </c>
      <c r="C493" s="91"/>
      <c r="D493" s="91"/>
      <c r="E493" s="91"/>
      <c r="F493" s="151"/>
      <c r="G493" s="95"/>
      <c r="H493" s="159"/>
      <c r="I493" s="38"/>
      <c r="J493" s="39"/>
      <c r="K493" s="40"/>
      <c r="L493" s="35"/>
    </row>
    <row r="494" spans="1:12" s="42" customFormat="1" ht="16.5" x14ac:dyDescent="0.25">
      <c r="A494" s="91"/>
      <c r="B494" s="95" t="s">
        <v>485</v>
      </c>
      <c r="C494" s="91"/>
      <c r="D494" s="91"/>
      <c r="E494" s="91"/>
      <c r="F494" s="151"/>
      <c r="G494" s="95"/>
      <c r="H494" s="159"/>
      <c r="I494" s="38"/>
      <c r="J494" s="39"/>
      <c r="K494" s="40"/>
      <c r="L494" s="35"/>
    </row>
    <row r="495" spans="1:12" s="42" customFormat="1" ht="16.5" x14ac:dyDescent="0.25">
      <c r="A495" s="91"/>
      <c r="B495" s="95" t="s">
        <v>486</v>
      </c>
      <c r="C495" s="91"/>
      <c r="D495" s="91"/>
      <c r="E495" s="91"/>
      <c r="F495" s="151"/>
      <c r="G495" s="95"/>
      <c r="H495" s="159"/>
      <c r="I495" s="38"/>
      <c r="J495" s="39"/>
      <c r="K495" s="40"/>
      <c r="L495" s="35"/>
    </row>
    <row r="496" spans="1:12" s="42" customFormat="1" ht="31.5" x14ac:dyDescent="0.25">
      <c r="A496" s="91"/>
      <c r="B496" s="95" t="s">
        <v>487</v>
      </c>
      <c r="C496" s="91"/>
      <c r="D496" s="91"/>
      <c r="E496" s="91"/>
      <c r="F496" s="151"/>
      <c r="G496" s="95"/>
      <c r="H496" s="159"/>
      <c r="I496" s="38"/>
      <c r="J496" s="39"/>
      <c r="K496" s="40"/>
      <c r="L496" s="35"/>
    </row>
    <row r="497" spans="1:12" s="42" customFormat="1" ht="16.5" x14ac:dyDescent="0.25">
      <c r="A497" s="91"/>
      <c r="B497" s="95" t="s">
        <v>488</v>
      </c>
      <c r="C497" s="91"/>
      <c r="D497" s="91"/>
      <c r="E497" s="91"/>
      <c r="F497" s="151"/>
      <c r="G497" s="95"/>
      <c r="H497" s="159"/>
      <c r="I497" s="38"/>
      <c r="J497" s="39"/>
      <c r="K497" s="40"/>
      <c r="L497" s="35"/>
    </row>
    <row r="498" spans="1:12" s="42" customFormat="1" ht="16.5" x14ac:dyDescent="0.25">
      <c r="A498" s="91"/>
      <c r="B498" s="95" t="s">
        <v>489</v>
      </c>
      <c r="C498" s="91"/>
      <c r="D498" s="91"/>
      <c r="E498" s="91"/>
      <c r="F498" s="151"/>
      <c r="G498" s="95"/>
      <c r="H498" s="159"/>
      <c r="I498" s="38"/>
      <c r="J498" s="39"/>
      <c r="K498" s="40"/>
      <c r="L498" s="35"/>
    </row>
    <row r="499" spans="1:12" s="42" customFormat="1" ht="16.5" x14ac:dyDescent="0.25">
      <c r="A499" s="91"/>
      <c r="B499" s="95" t="s">
        <v>490</v>
      </c>
      <c r="C499" s="91"/>
      <c r="D499" s="91"/>
      <c r="E499" s="91"/>
      <c r="F499" s="151"/>
      <c r="G499" s="95"/>
      <c r="H499" s="159"/>
      <c r="I499" s="38"/>
      <c r="J499" s="39"/>
      <c r="K499" s="40"/>
      <c r="L499" s="35"/>
    </row>
    <row r="500" spans="1:12" s="42" customFormat="1" ht="16.5" x14ac:dyDescent="0.25">
      <c r="A500" s="91"/>
      <c r="B500" s="95" t="s">
        <v>491</v>
      </c>
      <c r="C500" s="91"/>
      <c r="D500" s="91"/>
      <c r="E500" s="91"/>
      <c r="F500" s="151"/>
      <c r="G500" s="95"/>
      <c r="H500" s="159"/>
      <c r="I500" s="38"/>
      <c r="J500" s="39"/>
      <c r="K500" s="40"/>
      <c r="L500" s="35"/>
    </row>
    <row r="501" spans="1:12" s="42" customFormat="1" ht="63" x14ac:dyDescent="0.25">
      <c r="A501" s="91"/>
      <c r="B501" s="143" t="s">
        <v>492</v>
      </c>
      <c r="C501" s="91"/>
      <c r="D501" s="91"/>
      <c r="E501" s="91"/>
      <c r="F501" s="151"/>
      <c r="G501" s="95"/>
      <c r="H501" s="159"/>
      <c r="I501" s="38"/>
      <c r="J501" s="39"/>
      <c r="K501" s="40"/>
      <c r="L501" s="35"/>
    </row>
    <row r="502" spans="1:12" s="42" customFormat="1" ht="16.5" x14ac:dyDescent="0.25">
      <c r="A502" s="91"/>
      <c r="B502" s="95" t="s">
        <v>493</v>
      </c>
      <c r="C502" s="91"/>
      <c r="D502" s="91"/>
      <c r="E502" s="91"/>
      <c r="F502" s="151"/>
      <c r="G502" s="95"/>
      <c r="H502" s="159"/>
      <c r="I502" s="38"/>
      <c r="J502" s="39"/>
      <c r="K502" s="40"/>
      <c r="L502" s="35"/>
    </row>
    <row r="503" spans="1:12" s="42" customFormat="1" ht="47.25" x14ac:dyDescent="0.25">
      <c r="A503" s="91"/>
      <c r="B503" s="95" t="s">
        <v>494</v>
      </c>
      <c r="C503" s="91"/>
      <c r="D503" s="91"/>
      <c r="E503" s="91"/>
      <c r="F503" s="151"/>
      <c r="G503" s="95"/>
      <c r="H503" s="159"/>
      <c r="I503" s="38"/>
      <c r="J503" s="39"/>
      <c r="K503" s="40"/>
      <c r="L503" s="35"/>
    </row>
    <row r="504" spans="1:12" s="42" customFormat="1" ht="31.5" x14ac:dyDescent="0.25">
      <c r="A504" s="91"/>
      <c r="B504" s="95" t="s">
        <v>495</v>
      </c>
      <c r="C504" s="91"/>
      <c r="D504" s="91"/>
      <c r="E504" s="91"/>
      <c r="F504" s="151"/>
      <c r="G504" s="95"/>
      <c r="H504" s="159"/>
      <c r="I504" s="38"/>
      <c r="J504" s="39"/>
      <c r="K504" s="40"/>
      <c r="L504" s="35"/>
    </row>
    <row r="505" spans="1:12" s="42" customFormat="1" ht="110.25" x14ac:dyDescent="0.25">
      <c r="A505" s="91"/>
      <c r="B505" s="95" t="s">
        <v>496</v>
      </c>
      <c r="C505" s="91"/>
      <c r="D505" s="91"/>
      <c r="E505" s="91"/>
      <c r="F505" s="151"/>
      <c r="G505" s="95"/>
      <c r="H505" s="159"/>
      <c r="I505" s="38"/>
      <c r="J505" s="39"/>
      <c r="K505" s="40"/>
      <c r="L505" s="35"/>
    </row>
    <row r="506" spans="1:12" s="42" customFormat="1" ht="16.5" x14ac:dyDescent="0.25">
      <c r="A506" s="91"/>
      <c r="B506" s="144" t="s">
        <v>497</v>
      </c>
      <c r="C506" s="91"/>
      <c r="D506" s="91"/>
      <c r="E506" s="91"/>
      <c r="F506" s="151"/>
      <c r="G506" s="95"/>
      <c r="H506" s="159"/>
      <c r="I506" s="38"/>
      <c r="J506" s="39"/>
      <c r="K506" s="40"/>
      <c r="L506" s="35"/>
    </row>
    <row r="507" spans="1:12" s="42" customFormat="1" ht="78.75" x14ac:dyDescent="0.25">
      <c r="A507" s="91"/>
      <c r="B507" s="145" t="s">
        <v>498</v>
      </c>
      <c r="C507" s="91"/>
      <c r="D507" s="91"/>
      <c r="E507" s="91"/>
      <c r="F507" s="151"/>
      <c r="G507" s="95"/>
      <c r="H507" s="159"/>
      <c r="I507" s="38"/>
      <c r="J507" s="39"/>
      <c r="K507" s="40"/>
      <c r="L507" s="35"/>
    </row>
    <row r="508" spans="1:12" s="42" customFormat="1" ht="31.5" x14ac:dyDescent="0.25">
      <c r="A508" s="141">
        <v>2</v>
      </c>
      <c r="B508" s="90" t="s">
        <v>499</v>
      </c>
      <c r="C508" s="141">
        <v>8101344</v>
      </c>
      <c r="D508" s="141" t="s">
        <v>396</v>
      </c>
      <c r="E508" s="141" t="s">
        <v>31</v>
      </c>
      <c r="F508" s="150">
        <v>4</v>
      </c>
      <c r="G508" s="154">
        <v>1801800000.0000002</v>
      </c>
      <c r="H508" s="159">
        <f t="shared" si="10"/>
        <v>7207200000.000001</v>
      </c>
      <c r="I508" s="38"/>
      <c r="J508" s="39"/>
      <c r="K508" s="40"/>
      <c r="L508" s="35"/>
    </row>
    <row r="509" spans="1:12" s="42" customFormat="1" ht="31.5" x14ac:dyDescent="0.25">
      <c r="A509" s="91"/>
      <c r="B509" s="95" t="s">
        <v>500</v>
      </c>
      <c r="C509" s="91"/>
      <c r="D509" s="91"/>
      <c r="E509" s="91"/>
      <c r="F509" s="151"/>
      <c r="G509" s="95"/>
      <c r="H509" s="159"/>
      <c r="I509" s="38"/>
      <c r="J509" s="39"/>
      <c r="K509" s="40"/>
      <c r="L509" s="35"/>
    </row>
    <row r="510" spans="1:12" s="42" customFormat="1" ht="110.25" x14ac:dyDescent="0.25">
      <c r="A510" s="91"/>
      <c r="B510" s="95" t="s">
        <v>501</v>
      </c>
      <c r="C510" s="91"/>
      <c r="D510" s="91"/>
      <c r="E510" s="91"/>
      <c r="F510" s="151"/>
      <c r="G510" s="95"/>
      <c r="H510" s="159"/>
      <c r="I510" s="38"/>
      <c r="J510" s="39"/>
      <c r="K510" s="40"/>
      <c r="L510" s="35"/>
    </row>
    <row r="511" spans="1:12" s="42" customFormat="1" ht="47.25" x14ac:dyDescent="0.25">
      <c r="A511" s="91"/>
      <c r="B511" s="95" t="s">
        <v>502</v>
      </c>
      <c r="C511" s="91"/>
      <c r="D511" s="91"/>
      <c r="E511" s="91"/>
      <c r="F511" s="151"/>
      <c r="G511" s="95"/>
      <c r="H511" s="159"/>
      <c r="I511" s="38"/>
      <c r="J511" s="39"/>
      <c r="K511" s="40"/>
      <c r="L511" s="35"/>
    </row>
    <row r="512" spans="1:12" s="42" customFormat="1" ht="16.5" x14ac:dyDescent="0.25">
      <c r="A512" s="91"/>
      <c r="B512" s="95" t="s">
        <v>503</v>
      </c>
      <c r="C512" s="91"/>
      <c r="D512" s="91"/>
      <c r="E512" s="91"/>
      <c r="F512" s="151"/>
      <c r="G512" s="95"/>
      <c r="H512" s="159"/>
      <c r="I512" s="38"/>
      <c r="J512" s="39"/>
      <c r="K512" s="40"/>
      <c r="L512" s="35"/>
    </row>
    <row r="513" spans="1:12" s="42" customFormat="1" ht="47.25" x14ac:dyDescent="0.25">
      <c r="A513" s="91"/>
      <c r="B513" s="95" t="s">
        <v>504</v>
      </c>
      <c r="C513" s="91"/>
      <c r="D513" s="91"/>
      <c r="E513" s="91"/>
      <c r="F513" s="151"/>
      <c r="G513" s="95"/>
      <c r="H513" s="159"/>
      <c r="I513" s="38"/>
      <c r="J513" s="39"/>
      <c r="K513" s="40"/>
      <c r="L513" s="35"/>
    </row>
    <row r="514" spans="1:12" s="42" customFormat="1" ht="47.25" x14ac:dyDescent="0.25">
      <c r="A514" s="91"/>
      <c r="B514" s="95" t="s">
        <v>505</v>
      </c>
      <c r="C514" s="91"/>
      <c r="D514" s="91"/>
      <c r="E514" s="91"/>
      <c r="F514" s="151"/>
      <c r="G514" s="95"/>
      <c r="H514" s="159"/>
      <c r="I514" s="38"/>
      <c r="J514" s="39"/>
      <c r="K514" s="40"/>
      <c r="L514" s="35"/>
    </row>
    <row r="515" spans="1:12" s="42" customFormat="1" ht="47.25" x14ac:dyDescent="0.25">
      <c r="A515" s="91"/>
      <c r="B515" s="95" t="s">
        <v>506</v>
      </c>
      <c r="C515" s="91"/>
      <c r="D515" s="91"/>
      <c r="E515" s="91"/>
      <c r="F515" s="151"/>
      <c r="G515" s="95"/>
      <c r="H515" s="159"/>
      <c r="I515" s="38"/>
      <c r="J515" s="39"/>
      <c r="K515" s="40"/>
      <c r="L515" s="35"/>
    </row>
    <row r="516" spans="1:12" s="42" customFormat="1" ht="16.5" x14ac:dyDescent="0.25">
      <c r="A516" s="91"/>
      <c r="B516" s="95" t="s">
        <v>507</v>
      </c>
      <c r="C516" s="91"/>
      <c r="D516" s="91"/>
      <c r="E516" s="91"/>
      <c r="F516" s="151"/>
      <c r="G516" s="95"/>
      <c r="H516" s="159"/>
      <c r="I516" s="38"/>
      <c r="J516" s="39"/>
      <c r="K516" s="40"/>
      <c r="L516" s="35"/>
    </row>
    <row r="517" spans="1:12" s="42" customFormat="1" ht="47.25" x14ac:dyDescent="0.25">
      <c r="A517" s="91"/>
      <c r="B517" s="95" t="s">
        <v>508</v>
      </c>
      <c r="C517" s="91"/>
      <c r="D517" s="91"/>
      <c r="E517" s="91"/>
      <c r="F517" s="151"/>
      <c r="G517" s="95"/>
      <c r="H517" s="159"/>
      <c r="I517" s="38"/>
      <c r="J517" s="39"/>
      <c r="K517" s="40"/>
      <c r="L517" s="35"/>
    </row>
    <row r="518" spans="1:12" s="42" customFormat="1" ht="31.5" x14ac:dyDescent="0.25">
      <c r="A518" s="91"/>
      <c r="B518" s="95" t="s">
        <v>509</v>
      </c>
      <c r="C518" s="91"/>
      <c r="D518" s="91"/>
      <c r="E518" s="91"/>
      <c r="F518" s="151"/>
      <c r="G518" s="95"/>
      <c r="H518" s="159"/>
      <c r="I518" s="38"/>
      <c r="J518" s="39"/>
      <c r="K518" s="40"/>
      <c r="L518" s="35"/>
    </row>
    <row r="519" spans="1:12" s="42" customFormat="1" ht="31.5" x14ac:dyDescent="0.25">
      <c r="A519" s="91"/>
      <c r="B519" s="95" t="s">
        <v>510</v>
      </c>
      <c r="C519" s="91"/>
      <c r="D519" s="91"/>
      <c r="E519" s="91"/>
      <c r="F519" s="151"/>
      <c r="G519" s="95"/>
      <c r="H519" s="159"/>
      <c r="I519" s="38"/>
      <c r="J519" s="39"/>
      <c r="K519" s="40"/>
      <c r="L519" s="35"/>
    </row>
    <row r="520" spans="1:12" s="42" customFormat="1" ht="31.5" x14ac:dyDescent="0.25">
      <c r="A520" s="91"/>
      <c r="B520" s="95" t="s">
        <v>511</v>
      </c>
      <c r="C520" s="91"/>
      <c r="D520" s="91"/>
      <c r="E520" s="91"/>
      <c r="F520" s="151"/>
      <c r="G520" s="95"/>
      <c r="H520" s="159"/>
      <c r="I520" s="38"/>
      <c r="J520" s="39"/>
      <c r="K520" s="40"/>
      <c r="L520" s="35"/>
    </row>
    <row r="521" spans="1:12" s="42" customFormat="1" ht="47.25" x14ac:dyDescent="0.25">
      <c r="A521" s="91"/>
      <c r="B521" s="95" t="s">
        <v>512</v>
      </c>
      <c r="C521" s="91"/>
      <c r="D521" s="91"/>
      <c r="E521" s="91"/>
      <c r="F521" s="151"/>
      <c r="G521" s="95"/>
      <c r="H521" s="159"/>
      <c r="I521" s="38"/>
      <c r="J521" s="39"/>
      <c r="K521" s="40"/>
      <c r="L521" s="35"/>
    </row>
    <row r="522" spans="1:12" s="42" customFormat="1" ht="16.5" x14ac:dyDescent="0.25">
      <c r="A522" s="91"/>
      <c r="B522" s="95" t="s">
        <v>513</v>
      </c>
      <c r="C522" s="91"/>
      <c r="D522" s="91"/>
      <c r="E522" s="91"/>
      <c r="F522" s="151"/>
      <c r="G522" s="95"/>
      <c r="H522" s="159"/>
      <c r="I522" s="38"/>
      <c r="J522" s="39"/>
      <c r="K522" s="40"/>
      <c r="L522" s="35"/>
    </row>
    <row r="523" spans="1:12" s="42" customFormat="1" ht="47.25" x14ac:dyDescent="0.25">
      <c r="A523" s="91"/>
      <c r="B523" s="95" t="s">
        <v>514</v>
      </c>
      <c r="C523" s="91"/>
      <c r="D523" s="91"/>
      <c r="E523" s="91"/>
      <c r="F523" s="151"/>
      <c r="G523" s="95"/>
      <c r="H523" s="159"/>
      <c r="I523" s="38"/>
      <c r="J523" s="39"/>
      <c r="K523" s="40"/>
      <c r="L523" s="35"/>
    </row>
    <row r="524" spans="1:12" s="42" customFormat="1" ht="31.5" x14ac:dyDescent="0.25">
      <c r="A524" s="91"/>
      <c r="B524" s="95" t="s">
        <v>515</v>
      </c>
      <c r="C524" s="91"/>
      <c r="D524" s="91"/>
      <c r="E524" s="91"/>
      <c r="F524" s="151"/>
      <c r="G524" s="95"/>
      <c r="H524" s="159"/>
      <c r="I524" s="38"/>
      <c r="J524" s="39"/>
      <c r="K524" s="40"/>
      <c r="L524" s="35"/>
    </row>
    <row r="525" spans="1:12" s="42" customFormat="1" ht="16.5" x14ac:dyDescent="0.25">
      <c r="A525" s="91"/>
      <c r="B525" s="95" t="s">
        <v>516</v>
      </c>
      <c r="C525" s="91"/>
      <c r="D525" s="91"/>
      <c r="E525" s="91"/>
      <c r="F525" s="151"/>
      <c r="G525" s="95"/>
      <c r="H525" s="159"/>
      <c r="I525" s="38"/>
      <c r="J525" s="39"/>
      <c r="K525" s="40"/>
      <c r="L525" s="35"/>
    </row>
    <row r="526" spans="1:12" s="42" customFormat="1" ht="31.5" x14ac:dyDescent="0.25">
      <c r="A526" s="91"/>
      <c r="B526" s="95" t="s">
        <v>517</v>
      </c>
      <c r="C526" s="91"/>
      <c r="D526" s="91"/>
      <c r="E526" s="91"/>
      <c r="F526" s="151"/>
      <c r="G526" s="95"/>
      <c r="H526" s="159"/>
      <c r="I526" s="38"/>
      <c r="J526" s="39"/>
      <c r="K526" s="40"/>
      <c r="L526" s="35"/>
    </row>
    <row r="527" spans="1:12" s="42" customFormat="1" ht="31.5" x14ac:dyDescent="0.25">
      <c r="A527" s="91"/>
      <c r="B527" s="95" t="s">
        <v>518</v>
      </c>
      <c r="C527" s="91"/>
      <c r="D527" s="91"/>
      <c r="E527" s="91"/>
      <c r="F527" s="151"/>
      <c r="G527" s="95"/>
      <c r="H527" s="159"/>
      <c r="I527" s="38"/>
      <c r="J527" s="39"/>
      <c r="K527" s="40"/>
      <c r="L527" s="35"/>
    </row>
    <row r="528" spans="1:12" s="42" customFormat="1" ht="47.25" x14ac:dyDescent="0.25">
      <c r="A528" s="91"/>
      <c r="B528" s="95" t="s">
        <v>519</v>
      </c>
      <c r="C528" s="91"/>
      <c r="D528" s="91"/>
      <c r="E528" s="91"/>
      <c r="F528" s="151"/>
      <c r="G528" s="95"/>
      <c r="H528" s="159"/>
      <c r="I528" s="38"/>
      <c r="J528" s="39"/>
      <c r="K528" s="40"/>
      <c r="L528" s="35"/>
    </row>
    <row r="529" spans="1:12" s="42" customFormat="1" ht="47.25" x14ac:dyDescent="0.25">
      <c r="A529" s="91"/>
      <c r="B529" s="95" t="s">
        <v>520</v>
      </c>
      <c r="C529" s="91"/>
      <c r="D529" s="91"/>
      <c r="E529" s="91"/>
      <c r="F529" s="151"/>
      <c r="G529" s="95"/>
      <c r="H529" s="159"/>
      <c r="I529" s="38"/>
      <c r="J529" s="39"/>
      <c r="K529" s="40"/>
      <c r="L529" s="35"/>
    </row>
    <row r="530" spans="1:12" s="42" customFormat="1" ht="63" x14ac:dyDescent="0.25">
      <c r="A530" s="91"/>
      <c r="B530" s="95" t="s">
        <v>521</v>
      </c>
      <c r="C530" s="91"/>
      <c r="D530" s="91"/>
      <c r="E530" s="91"/>
      <c r="F530" s="151"/>
      <c r="G530" s="95"/>
      <c r="H530" s="159"/>
      <c r="I530" s="38"/>
      <c r="J530" s="39"/>
      <c r="K530" s="40"/>
      <c r="L530" s="35"/>
    </row>
    <row r="531" spans="1:12" s="42" customFormat="1" ht="16.5" x14ac:dyDescent="0.25">
      <c r="A531" s="91"/>
      <c r="B531" s="95" t="s">
        <v>522</v>
      </c>
      <c r="C531" s="91"/>
      <c r="D531" s="91"/>
      <c r="E531" s="91"/>
      <c r="F531" s="151"/>
      <c r="G531" s="95"/>
      <c r="H531" s="159"/>
      <c r="I531" s="38"/>
      <c r="J531" s="39"/>
      <c r="K531" s="40"/>
      <c r="L531" s="35"/>
    </row>
    <row r="532" spans="1:12" s="42" customFormat="1" ht="63" x14ac:dyDescent="0.25">
      <c r="A532" s="91"/>
      <c r="B532" s="95" t="s">
        <v>523</v>
      </c>
      <c r="C532" s="91"/>
      <c r="D532" s="91"/>
      <c r="E532" s="91"/>
      <c r="F532" s="151"/>
      <c r="G532" s="95"/>
      <c r="H532" s="159"/>
      <c r="I532" s="38"/>
      <c r="J532" s="39"/>
      <c r="K532" s="40"/>
      <c r="L532" s="35"/>
    </row>
    <row r="533" spans="1:12" s="42" customFormat="1" ht="63" x14ac:dyDescent="0.25">
      <c r="A533" s="91"/>
      <c r="B533" s="95" t="s">
        <v>524</v>
      </c>
      <c r="C533" s="91"/>
      <c r="D533" s="91"/>
      <c r="E533" s="91"/>
      <c r="F533" s="151"/>
      <c r="G533" s="95"/>
      <c r="H533" s="159"/>
      <c r="I533" s="38"/>
      <c r="J533" s="39"/>
      <c r="K533" s="40"/>
      <c r="L533" s="35"/>
    </row>
    <row r="534" spans="1:12" s="42" customFormat="1" ht="63" x14ac:dyDescent="0.25">
      <c r="A534" s="91"/>
      <c r="B534" s="95" t="s">
        <v>525</v>
      </c>
      <c r="C534" s="91"/>
      <c r="D534" s="91"/>
      <c r="E534" s="91"/>
      <c r="F534" s="151"/>
      <c r="G534" s="95"/>
      <c r="H534" s="159"/>
      <c r="I534" s="38"/>
      <c r="J534" s="39"/>
      <c r="K534" s="40"/>
      <c r="L534" s="35"/>
    </row>
    <row r="535" spans="1:12" s="42" customFormat="1" ht="63" x14ac:dyDescent="0.25">
      <c r="A535" s="91"/>
      <c r="B535" s="95" t="s">
        <v>526</v>
      </c>
      <c r="C535" s="91"/>
      <c r="D535" s="91"/>
      <c r="E535" s="91"/>
      <c r="F535" s="151"/>
      <c r="G535" s="95"/>
      <c r="H535" s="159"/>
      <c r="I535" s="38"/>
      <c r="J535" s="39"/>
      <c r="K535" s="40"/>
      <c r="L535" s="35"/>
    </row>
    <row r="536" spans="1:12" s="42" customFormat="1" ht="16.5" x14ac:dyDescent="0.25">
      <c r="A536" s="91"/>
      <c r="B536" s="95" t="s">
        <v>527</v>
      </c>
      <c r="C536" s="91"/>
      <c r="D536" s="91"/>
      <c r="E536" s="91"/>
      <c r="F536" s="151"/>
      <c r="G536" s="95"/>
      <c r="H536" s="159"/>
      <c r="I536" s="38"/>
      <c r="J536" s="39"/>
      <c r="K536" s="40"/>
      <c r="L536" s="35"/>
    </row>
    <row r="537" spans="1:12" s="42" customFormat="1" ht="31.5" x14ac:dyDescent="0.25">
      <c r="A537" s="91"/>
      <c r="B537" s="95" t="s">
        <v>528</v>
      </c>
      <c r="C537" s="91"/>
      <c r="D537" s="91"/>
      <c r="E537" s="91"/>
      <c r="F537" s="151"/>
      <c r="G537" s="95"/>
      <c r="H537" s="159"/>
      <c r="I537" s="38"/>
      <c r="J537" s="39"/>
      <c r="K537" s="40"/>
      <c r="L537" s="35"/>
    </row>
    <row r="538" spans="1:12" s="42" customFormat="1" ht="47.25" x14ac:dyDescent="0.25">
      <c r="A538" s="91"/>
      <c r="B538" s="95" t="s">
        <v>529</v>
      </c>
      <c r="C538" s="91"/>
      <c r="D538" s="91"/>
      <c r="E538" s="91"/>
      <c r="F538" s="151"/>
      <c r="G538" s="95"/>
      <c r="H538" s="159"/>
      <c r="I538" s="38"/>
      <c r="J538" s="39"/>
      <c r="K538" s="40"/>
      <c r="L538" s="35"/>
    </row>
    <row r="539" spans="1:12" s="42" customFormat="1" ht="47.25" x14ac:dyDescent="0.25">
      <c r="A539" s="91"/>
      <c r="B539" s="95" t="s">
        <v>530</v>
      </c>
      <c r="C539" s="91"/>
      <c r="D539" s="91"/>
      <c r="E539" s="91"/>
      <c r="F539" s="151"/>
      <c r="G539" s="95"/>
      <c r="H539" s="159"/>
      <c r="I539" s="38"/>
      <c r="J539" s="39"/>
      <c r="K539" s="40"/>
      <c r="L539" s="35"/>
    </row>
    <row r="540" spans="1:12" s="42" customFormat="1" ht="94.5" x14ac:dyDescent="0.25">
      <c r="A540" s="91"/>
      <c r="B540" s="95" t="s">
        <v>531</v>
      </c>
      <c r="C540" s="91"/>
      <c r="D540" s="91"/>
      <c r="E540" s="91"/>
      <c r="F540" s="151"/>
      <c r="G540" s="95"/>
      <c r="H540" s="159"/>
      <c r="I540" s="38"/>
      <c r="J540" s="39"/>
      <c r="K540" s="40"/>
      <c r="L540" s="35"/>
    </row>
    <row r="541" spans="1:12" s="42" customFormat="1" ht="63" x14ac:dyDescent="0.25">
      <c r="A541" s="91"/>
      <c r="B541" s="95" t="s">
        <v>532</v>
      </c>
      <c r="C541" s="91"/>
      <c r="D541" s="91"/>
      <c r="E541" s="91"/>
      <c r="F541" s="151"/>
      <c r="G541" s="95"/>
      <c r="H541" s="159"/>
      <c r="I541" s="38"/>
      <c r="J541" s="39"/>
      <c r="K541" s="40"/>
      <c r="L541" s="35"/>
    </row>
    <row r="542" spans="1:12" s="42" customFormat="1" ht="63" x14ac:dyDescent="0.25">
      <c r="A542" s="91"/>
      <c r="B542" s="95" t="s">
        <v>533</v>
      </c>
      <c r="C542" s="91"/>
      <c r="D542" s="91"/>
      <c r="E542" s="91"/>
      <c r="F542" s="151"/>
      <c r="G542" s="95"/>
      <c r="H542" s="159"/>
      <c r="I542" s="38"/>
      <c r="J542" s="39"/>
      <c r="K542" s="40"/>
      <c r="L542" s="35"/>
    </row>
    <row r="543" spans="1:12" s="42" customFormat="1" ht="78.75" x14ac:dyDescent="0.25">
      <c r="A543" s="91"/>
      <c r="B543" s="95" t="s">
        <v>534</v>
      </c>
      <c r="C543" s="91"/>
      <c r="D543" s="91"/>
      <c r="E543" s="91"/>
      <c r="F543" s="151"/>
      <c r="G543" s="95"/>
      <c r="H543" s="159"/>
      <c r="I543" s="38"/>
      <c r="J543" s="39"/>
      <c r="K543" s="40"/>
      <c r="L543" s="35"/>
    </row>
    <row r="544" spans="1:12" s="42" customFormat="1" ht="47.25" x14ac:dyDescent="0.25">
      <c r="A544" s="91"/>
      <c r="B544" s="95" t="s">
        <v>535</v>
      </c>
      <c r="C544" s="91"/>
      <c r="D544" s="91"/>
      <c r="E544" s="91"/>
      <c r="F544" s="151"/>
      <c r="G544" s="95"/>
      <c r="H544" s="159"/>
      <c r="I544" s="38"/>
      <c r="J544" s="39"/>
      <c r="K544" s="40"/>
      <c r="L544" s="35"/>
    </row>
    <row r="545" spans="1:12" s="42" customFormat="1" ht="16.5" x14ac:dyDescent="0.25">
      <c r="A545" s="91"/>
      <c r="B545" s="95" t="s">
        <v>536</v>
      </c>
      <c r="C545" s="91"/>
      <c r="D545" s="91"/>
      <c r="E545" s="91"/>
      <c r="F545" s="151"/>
      <c r="G545" s="95"/>
      <c r="H545" s="159"/>
      <c r="I545" s="38"/>
      <c r="J545" s="39"/>
      <c r="K545" s="40"/>
      <c r="L545" s="35"/>
    </row>
    <row r="546" spans="1:12" s="42" customFormat="1" ht="78.75" x14ac:dyDescent="0.25">
      <c r="A546" s="91"/>
      <c r="B546" s="95" t="s">
        <v>537</v>
      </c>
      <c r="C546" s="91"/>
      <c r="D546" s="91"/>
      <c r="E546" s="91"/>
      <c r="F546" s="151"/>
      <c r="G546" s="95"/>
      <c r="H546" s="159"/>
      <c r="I546" s="38"/>
      <c r="J546" s="39"/>
      <c r="K546" s="40"/>
      <c r="L546" s="35"/>
    </row>
    <row r="547" spans="1:12" s="42" customFormat="1" ht="47.25" x14ac:dyDescent="0.25">
      <c r="A547" s="91"/>
      <c r="B547" s="95" t="s">
        <v>538</v>
      </c>
      <c r="C547" s="91"/>
      <c r="D547" s="91"/>
      <c r="E547" s="91"/>
      <c r="F547" s="151"/>
      <c r="G547" s="95"/>
      <c r="H547" s="159"/>
      <c r="I547" s="38"/>
      <c r="J547" s="39"/>
      <c r="K547" s="40"/>
      <c r="L547" s="35"/>
    </row>
    <row r="548" spans="1:12" s="42" customFormat="1" ht="47.25" x14ac:dyDescent="0.25">
      <c r="A548" s="91"/>
      <c r="B548" s="95" t="s">
        <v>539</v>
      </c>
      <c r="C548" s="91"/>
      <c r="D548" s="91"/>
      <c r="E548" s="91"/>
      <c r="F548" s="151"/>
      <c r="G548" s="95"/>
      <c r="H548" s="159"/>
      <c r="I548" s="38"/>
      <c r="J548" s="39"/>
      <c r="K548" s="40"/>
      <c r="L548" s="35"/>
    </row>
    <row r="549" spans="1:12" s="42" customFormat="1" ht="16.5" x14ac:dyDescent="0.25">
      <c r="A549" s="91"/>
      <c r="B549" s="95" t="s">
        <v>540</v>
      </c>
      <c r="C549" s="91"/>
      <c r="D549" s="91"/>
      <c r="E549" s="91"/>
      <c r="F549" s="151"/>
      <c r="G549" s="95"/>
      <c r="H549" s="159"/>
      <c r="I549" s="38"/>
      <c r="J549" s="39"/>
      <c r="K549" s="40"/>
      <c r="L549" s="35"/>
    </row>
    <row r="550" spans="1:12" s="42" customFormat="1" ht="47.25" x14ac:dyDescent="0.25">
      <c r="A550" s="91"/>
      <c r="B550" s="95" t="s">
        <v>541</v>
      </c>
      <c r="C550" s="91"/>
      <c r="D550" s="91"/>
      <c r="E550" s="91"/>
      <c r="F550" s="151"/>
      <c r="G550" s="95"/>
      <c r="H550" s="159"/>
      <c r="I550" s="38"/>
      <c r="J550" s="39"/>
      <c r="K550" s="40"/>
      <c r="L550" s="35"/>
    </row>
    <row r="551" spans="1:12" s="42" customFormat="1" ht="16.5" x14ac:dyDescent="0.25">
      <c r="A551" s="91"/>
      <c r="B551" s="95" t="s">
        <v>542</v>
      </c>
      <c r="C551" s="91"/>
      <c r="D551" s="91"/>
      <c r="E551" s="91"/>
      <c r="F551" s="151"/>
      <c r="G551" s="95"/>
      <c r="H551" s="159"/>
      <c r="I551" s="38"/>
      <c r="J551" s="39"/>
      <c r="K551" s="40"/>
      <c r="L551" s="35"/>
    </row>
    <row r="552" spans="1:12" s="42" customFormat="1" ht="16.5" x14ac:dyDescent="0.25">
      <c r="A552" s="91"/>
      <c r="B552" s="95" t="s">
        <v>543</v>
      </c>
      <c r="C552" s="91"/>
      <c r="D552" s="91"/>
      <c r="E552" s="91"/>
      <c r="F552" s="151"/>
      <c r="G552" s="95"/>
      <c r="H552" s="159"/>
      <c r="I552" s="38"/>
      <c r="J552" s="39"/>
      <c r="K552" s="40"/>
      <c r="L552" s="35"/>
    </row>
    <row r="553" spans="1:12" s="42" customFormat="1" ht="31.5" x14ac:dyDescent="0.25">
      <c r="A553" s="91"/>
      <c r="B553" s="95" t="s">
        <v>544</v>
      </c>
      <c r="C553" s="91"/>
      <c r="D553" s="91"/>
      <c r="E553" s="91"/>
      <c r="F553" s="151"/>
      <c r="G553" s="95"/>
      <c r="H553" s="159"/>
      <c r="I553" s="38"/>
      <c r="J553" s="39"/>
      <c r="K553" s="40"/>
      <c r="L553" s="35"/>
    </row>
    <row r="554" spans="1:12" s="42" customFormat="1" ht="16.5" x14ac:dyDescent="0.25">
      <c r="A554" s="91"/>
      <c r="B554" s="95" t="s">
        <v>545</v>
      </c>
      <c r="C554" s="91"/>
      <c r="D554" s="91"/>
      <c r="E554" s="91"/>
      <c r="F554" s="151"/>
      <c r="G554" s="95"/>
      <c r="H554" s="159"/>
      <c r="I554" s="38"/>
      <c r="J554" s="39"/>
      <c r="K554" s="40"/>
      <c r="L554" s="35"/>
    </row>
    <row r="555" spans="1:12" s="42" customFormat="1" ht="47.25" x14ac:dyDescent="0.25">
      <c r="A555" s="91"/>
      <c r="B555" s="95" t="s">
        <v>546</v>
      </c>
      <c r="C555" s="91"/>
      <c r="D555" s="91"/>
      <c r="E555" s="91"/>
      <c r="F555" s="151"/>
      <c r="G555" s="95"/>
      <c r="H555" s="159"/>
      <c r="I555" s="38"/>
      <c r="J555" s="39"/>
      <c r="K555" s="40"/>
      <c r="L555" s="35"/>
    </row>
    <row r="556" spans="1:12" s="42" customFormat="1" ht="16.5" x14ac:dyDescent="0.25">
      <c r="A556" s="91"/>
      <c r="B556" s="95" t="s">
        <v>547</v>
      </c>
      <c r="C556" s="91"/>
      <c r="D556" s="91"/>
      <c r="E556" s="91"/>
      <c r="F556" s="151"/>
      <c r="G556" s="95"/>
      <c r="H556" s="159"/>
      <c r="I556" s="38"/>
      <c r="J556" s="39"/>
      <c r="K556" s="40"/>
      <c r="L556" s="35"/>
    </row>
    <row r="557" spans="1:12" s="42" customFormat="1" ht="31.5" x14ac:dyDescent="0.25">
      <c r="A557" s="91"/>
      <c r="B557" s="95" t="s">
        <v>548</v>
      </c>
      <c r="C557" s="91"/>
      <c r="D557" s="91"/>
      <c r="E557" s="91"/>
      <c r="F557" s="151"/>
      <c r="G557" s="95"/>
      <c r="H557" s="159"/>
      <c r="I557" s="38"/>
      <c r="J557" s="39"/>
      <c r="K557" s="40"/>
      <c r="L557" s="35"/>
    </row>
    <row r="558" spans="1:12" s="42" customFormat="1" ht="47.25" x14ac:dyDescent="0.25">
      <c r="A558" s="91"/>
      <c r="B558" s="95" t="s">
        <v>549</v>
      </c>
      <c r="C558" s="91"/>
      <c r="D558" s="91"/>
      <c r="E558" s="91"/>
      <c r="F558" s="151"/>
      <c r="G558" s="95"/>
      <c r="H558" s="159"/>
      <c r="I558" s="38"/>
      <c r="J558" s="39"/>
      <c r="K558" s="40"/>
      <c r="L558" s="35"/>
    </row>
    <row r="559" spans="1:12" s="42" customFormat="1" ht="16.5" x14ac:dyDescent="0.25">
      <c r="A559" s="91"/>
      <c r="B559" s="95" t="s">
        <v>550</v>
      </c>
      <c r="C559" s="91"/>
      <c r="D559" s="91"/>
      <c r="E559" s="91"/>
      <c r="F559" s="151"/>
      <c r="G559" s="95"/>
      <c r="H559" s="159"/>
      <c r="I559" s="38"/>
      <c r="J559" s="39"/>
      <c r="K559" s="40"/>
      <c r="L559" s="35"/>
    </row>
    <row r="560" spans="1:12" s="42" customFormat="1" ht="16.5" x14ac:dyDescent="0.25">
      <c r="A560" s="91"/>
      <c r="B560" s="95" t="s">
        <v>551</v>
      </c>
      <c r="C560" s="91"/>
      <c r="D560" s="91"/>
      <c r="E560" s="91"/>
      <c r="F560" s="151"/>
      <c r="G560" s="95"/>
      <c r="H560" s="159"/>
      <c r="I560" s="38"/>
      <c r="J560" s="39"/>
      <c r="K560" s="40"/>
      <c r="L560" s="35"/>
    </row>
    <row r="561" spans="1:12" s="42" customFormat="1" ht="16.5" x14ac:dyDescent="0.25">
      <c r="A561" s="91"/>
      <c r="B561" s="95" t="s">
        <v>552</v>
      </c>
      <c r="C561" s="91"/>
      <c r="D561" s="91"/>
      <c r="E561" s="91"/>
      <c r="F561" s="151"/>
      <c r="G561" s="95"/>
      <c r="H561" s="159"/>
      <c r="I561" s="38"/>
      <c r="J561" s="39"/>
      <c r="K561" s="40"/>
      <c r="L561" s="35"/>
    </row>
    <row r="562" spans="1:12" s="42" customFormat="1" ht="31.5" x14ac:dyDescent="0.25">
      <c r="A562" s="91"/>
      <c r="B562" s="95" t="s">
        <v>553</v>
      </c>
      <c r="C562" s="91"/>
      <c r="D562" s="91"/>
      <c r="E562" s="91"/>
      <c r="F562" s="151"/>
      <c r="G562" s="95"/>
      <c r="H562" s="159"/>
      <c r="I562" s="38"/>
      <c r="J562" s="39"/>
      <c r="K562" s="40"/>
      <c r="L562" s="35"/>
    </row>
    <row r="563" spans="1:12" s="42" customFormat="1" ht="31.5" x14ac:dyDescent="0.25">
      <c r="A563" s="91"/>
      <c r="B563" s="95" t="s">
        <v>554</v>
      </c>
      <c r="C563" s="91"/>
      <c r="D563" s="91"/>
      <c r="E563" s="91"/>
      <c r="F563" s="151"/>
      <c r="G563" s="95"/>
      <c r="H563" s="159"/>
      <c r="I563" s="38"/>
      <c r="J563" s="39"/>
      <c r="K563" s="40"/>
      <c r="L563" s="35"/>
    </row>
    <row r="564" spans="1:12" s="42" customFormat="1" ht="16.5" x14ac:dyDescent="0.25">
      <c r="A564" s="91"/>
      <c r="B564" s="95" t="s">
        <v>555</v>
      </c>
      <c r="C564" s="91"/>
      <c r="D564" s="91"/>
      <c r="E564" s="91"/>
      <c r="F564" s="151"/>
      <c r="G564" s="95"/>
      <c r="H564" s="159"/>
      <c r="I564" s="38"/>
      <c r="J564" s="39"/>
      <c r="K564" s="40"/>
      <c r="L564" s="35"/>
    </row>
    <row r="565" spans="1:12" s="42" customFormat="1" ht="16.5" x14ac:dyDescent="0.25">
      <c r="A565" s="91"/>
      <c r="B565" s="95" t="s">
        <v>556</v>
      </c>
      <c r="C565" s="91"/>
      <c r="D565" s="91"/>
      <c r="E565" s="91"/>
      <c r="F565" s="151"/>
      <c r="G565" s="95"/>
      <c r="H565" s="159"/>
      <c r="I565" s="38"/>
      <c r="J565" s="39"/>
      <c r="K565" s="40"/>
      <c r="L565" s="35"/>
    </row>
    <row r="566" spans="1:12" s="42" customFormat="1" ht="16.5" x14ac:dyDescent="0.25">
      <c r="A566" s="91"/>
      <c r="B566" s="95" t="s">
        <v>557</v>
      </c>
      <c r="C566" s="91"/>
      <c r="D566" s="91"/>
      <c r="E566" s="91"/>
      <c r="F566" s="151"/>
      <c r="G566" s="95"/>
      <c r="H566" s="159"/>
      <c r="I566" s="38"/>
      <c r="J566" s="39"/>
      <c r="K566" s="40"/>
      <c r="L566" s="35"/>
    </row>
    <row r="567" spans="1:12" s="42" customFormat="1" ht="16.5" x14ac:dyDescent="0.25">
      <c r="A567" s="91"/>
      <c r="B567" s="95" t="s">
        <v>558</v>
      </c>
      <c r="C567" s="91"/>
      <c r="D567" s="91"/>
      <c r="E567" s="91"/>
      <c r="F567" s="151"/>
      <c r="G567" s="95"/>
      <c r="H567" s="159"/>
      <c r="I567" s="38"/>
      <c r="J567" s="39"/>
      <c r="K567" s="40"/>
      <c r="L567" s="35"/>
    </row>
    <row r="568" spans="1:12" s="42" customFormat="1" ht="31.5" x14ac:dyDescent="0.25">
      <c r="A568" s="91"/>
      <c r="B568" s="95" t="s">
        <v>559</v>
      </c>
      <c r="C568" s="91"/>
      <c r="D568" s="91"/>
      <c r="E568" s="91"/>
      <c r="F568" s="151"/>
      <c r="G568" s="95"/>
      <c r="H568" s="159"/>
      <c r="I568" s="38"/>
      <c r="J568" s="39"/>
      <c r="K568" s="40"/>
      <c r="L568" s="35"/>
    </row>
    <row r="569" spans="1:12" s="42" customFormat="1" ht="16.5" x14ac:dyDescent="0.25">
      <c r="A569" s="91"/>
      <c r="B569" s="95" t="s">
        <v>560</v>
      </c>
      <c r="C569" s="91"/>
      <c r="D569" s="91"/>
      <c r="E569" s="91"/>
      <c r="F569" s="151"/>
      <c r="G569" s="95"/>
      <c r="H569" s="159"/>
      <c r="I569" s="38"/>
      <c r="J569" s="39"/>
      <c r="K569" s="40"/>
      <c r="L569" s="35"/>
    </row>
    <row r="570" spans="1:12" s="42" customFormat="1" ht="47.25" x14ac:dyDescent="0.25">
      <c r="A570" s="91"/>
      <c r="B570" s="95" t="s">
        <v>561</v>
      </c>
      <c r="C570" s="91"/>
      <c r="D570" s="91"/>
      <c r="E570" s="91"/>
      <c r="F570" s="151"/>
      <c r="G570" s="95"/>
      <c r="H570" s="159"/>
      <c r="I570" s="38"/>
      <c r="J570" s="39"/>
      <c r="K570" s="40"/>
      <c r="L570" s="35"/>
    </row>
    <row r="571" spans="1:12" s="42" customFormat="1" ht="63" x14ac:dyDescent="0.25">
      <c r="A571" s="91"/>
      <c r="B571" s="95" t="s">
        <v>562</v>
      </c>
      <c r="C571" s="91"/>
      <c r="D571" s="91"/>
      <c r="E571" s="91"/>
      <c r="F571" s="151"/>
      <c r="G571" s="95"/>
      <c r="H571" s="159"/>
      <c r="I571" s="38"/>
      <c r="J571" s="39"/>
      <c r="K571" s="40"/>
      <c r="L571" s="35"/>
    </row>
    <row r="572" spans="1:12" s="42" customFormat="1" ht="63" x14ac:dyDescent="0.25">
      <c r="A572" s="91"/>
      <c r="B572" s="95" t="s">
        <v>563</v>
      </c>
      <c r="C572" s="91"/>
      <c r="D572" s="91"/>
      <c r="E572" s="91"/>
      <c r="F572" s="151"/>
      <c r="G572" s="95"/>
      <c r="H572" s="159"/>
      <c r="I572" s="38"/>
      <c r="J572" s="39"/>
      <c r="K572" s="40"/>
      <c r="L572" s="35"/>
    </row>
    <row r="573" spans="1:12" s="42" customFormat="1" ht="16.5" x14ac:dyDescent="0.25">
      <c r="A573" s="91"/>
      <c r="B573" s="95" t="s">
        <v>564</v>
      </c>
      <c r="C573" s="91"/>
      <c r="D573" s="91"/>
      <c r="E573" s="91"/>
      <c r="F573" s="151"/>
      <c r="G573" s="95"/>
      <c r="H573" s="159"/>
      <c r="I573" s="38"/>
      <c r="J573" s="39"/>
      <c r="K573" s="40"/>
      <c r="L573" s="35"/>
    </row>
    <row r="574" spans="1:12" s="42" customFormat="1" ht="31.5" x14ac:dyDescent="0.25">
      <c r="A574" s="91"/>
      <c r="B574" s="95" t="s">
        <v>565</v>
      </c>
      <c r="C574" s="91"/>
      <c r="D574" s="91"/>
      <c r="E574" s="91"/>
      <c r="F574" s="151"/>
      <c r="G574" s="95"/>
      <c r="H574" s="159"/>
      <c r="I574" s="38"/>
      <c r="J574" s="39"/>
      <c r="K574" s="40"/>
      <c r="L574" s="35"/>
    </row>
    <row r="575" spans="1:12" s="42" customFormat="1" ht="31.5" x14ac:dyDescent="0.25">
      <c r="A575" s="91"/>
      <c r="B575" s="95" t="s">
        <v>566</v>
      </c>
      <c r="C575" s="91"/>
      <c r="D575" s="91"/>
      <c r="E575" s="91"/>
      <c r="F575" s="151"/>
      <c r="G575" s="95"/>
      <c r="H575" s="159"/>
      <c r="I575" s="38"/>
      <c r="J575" s="39"/>
      <c r="K575" s="40"/>
      <c r="L575" s="35"/>
    </row>
    <row r="576" spans="1:12" s="42" customFormat="1" ht="16.5" x14ac:dyDescent="0.25">
      <c r="A576" s="91"/>
      <c r="B576" s="95" t="s">
        <v>96</v>
      </c>
      <c r="C576" s="91"/>
      <c r="D576" s="91"/>
      <c r="E576" s="91"/>
      <c r="F576" s="151"/>
      <c r="G576" s="95"/>
      <c r="H576" s="159"/>
      <c r="I576" s="38"/>
      <c r="J576" s="39"/>
      <c r="K576" s="40"/>
      <c r="L576" s="35"/>
    </row>
    <row r="577" spans="1:12" s="42" customFormat="1" ht="32.25" customHeight="1" x14ac:dyDescent="0.25">
      <c r="A577" s="91"/>
      <c r="B577" s="95" t="s">
        <v>567</v>
      </c>
      <c r="C577" s="91"/>
      <c r="D577" s="91"/>
      <c r="E577" s="91"/>
      <c r="F577" s="151"/>
      <c r="G577" s="95"/>
      <c r="H577" s="159"/>
      <c r="I577" s="38"/>
      <c r="J577" s="39"/>
      <c r="K577" s="40"/>
      <c r="L577" s="35"/>
    </row>
    <row r="578" spans="1:12" s="42" customFormat="1" ht="16.5" x14ac:dyDescent="0.25">
      <c r="A578" s="91"/>
      <c r="B578" s="95" t="s">
        <v>568</v>
      </c>
      <c r="C578" s="91"/>
      <c r="D578" s="91"/>
      <c r="E578" s="91"/>
      <c r="F578" s="151"/>
      <c r="G578" s="95"/>
      <c r="H578" s="159"/>
      <c r="I578" s="38"/>
      <c r="J578" s="39"/>
      <c r="K578" s="40"/>
      <c r="L578" s="35"/>
    </row>
    <row r="579" spans="1:12" s="42" customFormat="1" ht="16.5" x14ac:dyDescent="0.25">
      <c r="A579" s="91"/>
      <c r="B579" s="95" t="s">
        <v>569</v>
      </c>
      <c r="C579" s="91"/>
      <c r="D579" s="91"/>
      <c r="E579" s="91"/>
      <c r="F579" s="151"/>
      <c r="G579" s="95"/>
      <c r="H579" s="159"/>
      <c r="I579" s="38"/>
      <c r="J579" s="39"/>
      <c r="K579" s="40"/>
      <c r="L579" s="35"/>
    </row>
    <row r="580" spans="1:12" s="42" customFormat="1" ht="16.5" x14ac:dyDescent="0.25">
      <c r="A580" s="91"/>
      <c r="B580" s="95" t="s">
        <v>570</v>
      </c>
      <c r="C580" s="91"/>
      <c r="D580" s="91"/>
      <c r="E580" s="91"/>
      <c r="F580" s="151"/>
      <c r="G580" s="95"/>
      <c r="H580" s="159"/>
      <c r="I580" s="38"/>
      <c r="J580" s="39"/>
      <c r="K580" s="40"/>
      <c r="L580" s="35"/>
    </row>
    <row r="581" spans="1:12" s="42" customFormat="1" ht="16.5" x14ac:dyDescent="0.25">
      <c r="A581" s="91"/>
      <c r="B581" s="95" t="s">
        <v>571</v>
      </c>
      <c r="C581" s="91"/>
      <c r="D581" s="91"/>
      <c r="E581" s="91"/>
      <c r="F581" s="151"/>
      <c r="G581" s="95"/>
      <c r="H581" s="159"/>
      <c r="I581" s="38"/>
      <c r="J581" s="39"/>
      <c r="K581" s="40"/>
      <c r="L581" s="35"/>
    </row>
    <row r="582" spans="1:12" s="42" customFormat="1" ht="16.5" x14ac:dyDescent="0.25">
      <c r="A582" s="91"/>
      <c r="B582" s="95" t="s">
        <v>572</v>
      </c>
      <c r="C582" s="91"/>
      <c r="D582" s="91"/>
      <c r="E582" s="91"/>
      <c r="F582" s="151"/>
      <c r="G582" s="95"/>
      <c r="H582" s="159"/>
      <c r="I582" s="38"/>
      <c r="J582" s="39"/>
      <c r="K582" s="40"/>
      <c r="L582" s="35"/>
    </row>
    <row r="583" spans="1:12" s="42" customFormat="1" ht="16.5" x14ac:dyDescent="0.25">
      <c r="A583" s="91"/>
      <c r="B583" s="95" t="s">
        <v>573</v>
      </c>
      <c r="C583" s="91"/>
      <c r="D583" s="91"/>
      <c r="E583" s="91"/>
      <c r="F583" s="151"/>
      <c r="G583" s="95"/>
      <c r="H583" s="159"/>
      <c r="I583" s="38"/>
      <c r="J583" s="39"/>
      <c r="K583" s="40"/>
      <c r="L583" s="35"/>
    </row>
    <row r="584" spans="1:12" s="42" customFormat="1" ht="16.5" x14ac:dyDescent="0.25">
      <c r="A584" s="91"/>
      <c r="B584" s="95" t="s">
        <v>574</v>
      </c>
      <c r="C584" s="91"/>
      <c r="D584" s="91"/>
      <c r="E584" s="91"/>
      <c r="F584" s="151"/>
      <c r="G584" s="95"/>
      <c r="H584" s="159"/>
      <c r="I584" s="38"/>
      <c r="J584" s="39"/>
      <c r="K584" s="40"/>
      <c r="L584" s="35"/>
    </row>
    <row r="585" spans="1:12" s="42" customFormat="1" ht="31.5" x14ac:dyDescent="0.25">
      <c r="A585" s="91"/>
      <c r="B585" s="95" t="s">
        <v>575</v>
      </c>
      <c r="C585" s="91"/>
      <c r="D585" s="91"/>
      <c r="E585" s="91"/>
      <c r="F585" s="151"/>
      <c r="G585" s="95"/>
      <c r="H585" s="159"/>
      <c r="I585" s="38"/>
      <c r="J585" s="39"/>
      <c r="K585" s="40"/>
      <c r="L585" s="35"/>
    </row>
    <row r="586" spans="1:12" s="42" customFormat="1" ht="16.5" x14ac:dyDescent="0.25">
      <c r="A586" s="91"/>
      <c r="B586" s="95" t="s">
        <v>576</v>
      </c>
      <c r="C586" s="91"/>
      <c r="D586" s="91"/>
      <c r="E586" s="91"/>
      <c r="F586" s="151"/>
      <c r="G586" s="95"/>
      <c r="H586" s="159"/>
      <c r="I586" s="38"/>
      <c r="J586" s="39"/>
      <c r="K586" s="40"/>
      <c r="L586" s="35"/>
    </row>
    <row r="587" spans="1:12" s="42" customFormat="1" ht="31.5" x14ac:dyDescent="0.25">
      <c r="A587" s="91"/>
      <c r="B587" s="95" t="s">
        <v>577</v>
      </c>
      <c r="C587" s="91"/>
      <c r="D587" s="91"/>
      <c r="E587" s="91"/>
      <c r="F587" s="151"/>
      <c r="G587" s="95"/>
      <c r="H587" s="159"/>
      <c r="I587" s="38"/>
      <c r="J587" s="39"/>
      <c r="K587" s="40"/>
      <c r="L587" s="35"/>
    </row>
    <row r="588" spans="1:12" s="42" customFormat="1" ht="31.5" x14ac:dyDescent="0.25">
      <c r="A588" s="91"/>
      <c r="B588" s="95" t="s">
        <v>578</v>
      </c>
      <c r="C588" s="91"/>
      <c r="D588" s="91"/>
      <c r="E588" s="91"/>
      <c r="F588" s="151"/>
      <c r="G588" s="95"/>
      <c r="H588" s="159"/>
      <c r="I588" s="38"/>
      <c r="J588" s="39"/>
      <c r="K588" s="40"/>
      <c r="L588" s="35"/>
    </row>
    <row r="589" spans="1:12" s="42" customFormat="1" ht="47.25" x14ac:dyDescent="0.25">
      <c r="A589" s="91"/>
      <c r="B589" s="95" t="s">
        <v>579</v>
      </c>
      <c r="C589" s="91"/>
      <c r="D589" s="91"/>
      <c r="E589" s="91"/>
      <c r="F589" s="151"/>
      <c r="G589" s="95"/>
      <c r="H589" s="159"/>
      <c r="I589" s="38"/>
      <c r="J589" s="39"/>
      <c r="K589" s="40"/>
      <c r="L589" s="35"/>
    </row>
    <row r="590" spans="1:12" s="42" customFormat="1" ht="47.25" x14ac:dyDescent="0.25">
      <c r="A590" s="91"/>
      <c r="B590" s="95" t="s">
        <v>580</v>
      </c>
      <c r="C590" s="91"/>
      <c r="D590" s="91"/>
      <c r="E590" s="91"/>
      <c r="F590" s="151"/>
      <c r="G590" s="95"/>
      <c r="H590" s="159"/>
      <c r="I590" s="38"/>
      <c r="J590" s="39"/>
      <c r="K590" s="40"/>
      <c r="L590" s="35"/>
    </row>
    <row r="591" spans="1:12" s="42" customFormat="1" ht="47.25" x14ac:dyDescent="0.25">
      <c r="A591" s="91"/>
      <c r="B591" s="95" t="s">
        <v>581</v>
      </c>
      <c r="C591" s="91"/>
      <c r="D591" s="91"/>
      <c r="E591" s="91"/>
      <c r="F591" s="151"/>
      <c r="G591" s="95"/>
      <c r="H591" s="159"/>
      <c r="I591" s="38"/>
      <c r="J591" s="39"/>
      <c r="K591" s="40"/>
      <c r="L591" s="35"/>
    </row>
    <row r="592" spans="1:12" s="42" customFormat="1" ht="47.25" x14ac:dyDescent="0.25">
      <c r="A592" s="91"/>
      <c r="B592" s="95" t="s">
        <v>582</v>
      </c>
      <c r="C592" s="91"/>
      <c r="D592" s="91"/>
      <c r="E592" s="91"/>
      <c r="F592" s="151"/>
      <c r="G592" s="95"/>
      <c r="H592" s="159"/>
      <c r="I592" s="38"/>
      <c r="J592" s="39"/>
      <c r="K592" s="40"/>
      <c r="L592" s="35"/>
    </row>
    <row r="593" spans="1:12" s="42" customFormat="1" ht="31.5" x14ac:dyDescent="0.25">
      <c r="A593" s="91"/>
      <c r="B593" s="95" t="s">
        <v>583</v>
      </c>
      <c r="C593" s="91"/>
      <c r="D593" s="91"/>
      <c r="E593" s="91"/>
      <c r="F593" s="151"/>
      <c r="G593" s="95"/>
      <c r="H593" s="159"/>
      <c r="I593" s="38"/>
      <c r="J593" s="39"/>
      <c r="K593" s="40"/>
      <c r="L593" s="35"/>
    </row>
    <row r="594" spans="1:12" s="42" customFormat="1" ht="16.5" x14ac:dyDescent="0.25">
      <c r="A594" s="91"/>
      <c r="B594" s="95" t="s">
        <v>584</v>
      </c>
      <c r="C594" s="91"/>
      <c r="D594" s="91"/>
      <c r="E594" s="91"/>
      <c r="F594" s="151"/>
      <c r="G594" s="95"/>
      <c r="H594" s="159"/>
      <c r="I594" s="38"/>
      <c r="J594" s="39"/>
      <c r="K594" s="40"/>
      <c r="L594" s="35"/>
    </row>
    <row r="595" spans="1:12" s="42" customFormat="1" ht="16.5" x14ac:dyDescent="0.25">
      <c r="A595" s="91"/>
      <c r="B595" s="95" t="s">
        <v>585</v>
      </c>
      <c r="C595" s="91"/>
      <c r="D595" s="91"/>
      <c r="E595" s="91"/>
      <c r="F595" s="151"/>
      <c r="G595" s="95"/>
      <c r="H595" s="159"/>
      <c r="I595" s="38"/>
      <c r="J595" s="39"/>
      <c r="K595" s="40"/>
      <c r="L595" s="35"/>
    </row>
    <row r="596" spans="1:12" s="42" customFormat="1" ht="16.5" x14ac:dyDescent="0.25">
      <c r="A596" s="91"/>
      <c r="B596" s="95" t="s">
        <v>586</v>
      </c>
      <c r="C596" s="91"/>
      <c r="D596" s="91"/>
      <c r="E596" s="91"/>
      <c r="F596" s="151"/>
      <c r="G596" s="95"/>
      <c r="H596" s="159"/>
      <c r="I596" s="38"/>
      <c r="J596" s="39"/>
      <c r="K596" s="40"/>
      <c r="L596" s="35"/>
    </row>
    <row r="597" spans="1:12" s="42" customFormat="1" ht="16.5" x14ac:dyDescent="0.25">
      <c r="A597" s="91"/>
      <c r="B597" s="95" t="s">
        <v>587</v>
      </c>
      <c r="C597" s="91"/>
      <c r="D597" s="91"/>
      <c r="E597" s="91"/>
      <c r="F597" s="151"/>
      <c r="G597" s="95"/>
      <c r="H597" s="159"/>
      <c r="I597" s="38"/>
      <c r="J597" s="39"/>
      <c r="K597" s="40"/>
      <c r="L597" s="35"/>
    </row>
    <row r="598" spans="1:12" s="42" customFormat="1" ht="16.5" x14ac:dyDescent="0.25">
      <c r="A598" s="91"/>
      <c r="B598" s="95" t="s">
        <v>588</v>
      </c>
      <c r="C598" s="91"/>
      <c r="D598" s="91"/>
      <c r="E598" s="91"/>
      <c r="F598" s="151"/>
      <c r="G598" s="95"/>
      <c r="H598" s="159"/>
      <c r="I598" s="38"/>
      <c r="J598" s="39"/>
      <c r="K598" s="40"/>
      <c r="L598" s="35"/>
    </row>
    <row r="599" spans="1:12" s="42" customFormat="1" ht="16.5" x14ac:dyDescent="0.25">
      <c r="A599" s="91"/>
      <c r="B599" s="95" t="s">
        <v>589</v>
      </c>
      <c r="C599" s="91"/>
      <c r="D599" s="91"/>
      <c r="E599" s="91"/>
      <c r="F599" s="151"/>
      <c r="G599" s="95"/>
      <c r="H599" s="159"/>
      <c r="I599" s="38"/>
      <c r="J599" s="39"/>
      <c r="K599" s="40"/>
      <c r="L599" s="35"/>
    </row>
    <row r="600" spans="1:12" s="42" customFormat="1" ht="47.25" x14ac:dyDescent="0.25">
      <c r="A600" s="91"/>
      <c r="B600" s="95" t="s">
        <v>590</v>
      </c>
      <c r="C600" s="91"/>
      <c r="D600" s="91"/>
      <c r="E600" s="91"/>
      <c r="F600" s="151"/>
      <c r="G600" s="95"/>
      <c r="H600" s="159"/>
      <c r="I600" s="38"/>
      <c r="J600" s="39"/>
      <c r="K600" s="40"/>
      <c r="L600" s="35"/>
    </row>
    <row r="601" spans="1:12" s="42" customFormat="1" ht="31.5" x14ac:dyDescent="0.25">
      <c r="A601" s="91"/>
      <c r="B601" s="95" t="s">
        <v>591</v>
      </c>
      <c r="C601" s="91"/>
      <c r="D601" s="91"/>
      <c r="E601" s="91"/>
      <c r="F601" s="151"/>
      <c r="G601" s="95"/>
      <c r="H601" s="159"/>
      <c r="I601" s="38"/>
      <c r="J601" s="39"/>
      <c r="K601" s="40"/>
      <c r="L601" s="35"/>
    </row>
    <row r="602" spans="1:12" s="42" customFormat="1" ht="78.75" x14ac:dyDescent="0.25">
      <c r="A602" s="91"/>
      <c r="B602" s="95" t="s">
        <v>592</v>
      </c>
      <c r="C602" s="91"/>
      <c r="D602" s="91"/>
      <c r="E602" s="91"/>
      <c r="F602" s="151"/>
      <c r="G602" s="95"/>
      <c r="H602" s="159"/>
      <c r="I602" s="38"/>
      <c r="J602" s="39"/>
      <c r="K602" s="40"/>
      <c r="L602" s="35"/>
    </row>
    <row r="603" spans="1:12" s="42" customFormat="1" ht="47.25" x14ac:dyDescent="0.25">
      <c r="A603" s="91"/>
      <c r="B603" s="95" t="s">
        <v>593</v>
      </c>
      <c r="C603" s="91"/>
      <c r="D603" s="91"/>
      <c r="E603" s="91"/>
      <c r="F603" s="151"/>
      <c r="G603" s="95"/>
      <c r="H603" s="159"/>
      <c r="I603" s="38"/>
      <c r="J603" s="39"/>
      <c r="K603" s="40"/>
      <c r="L603" s="35"/>
    </row>
    <row r="604" spans="1:12" s="42" customFormat="1" ht="31.5" x14ac:dyDescent="0.25">
      <c r="A604" s="91"/>
      <c r="B604" s="95" t="s">
        <v>594</v>
      </c>
      <c r="C604" s="91"/>
      <c r="D604" s="91"/>
      <c r="E604" s="91"/>
      <c r="F604" s="151"/>
      <c r="G604" s="95"/>
      <c r="H604" s="159"/>
      <c r="I604" s="38"/>
      <c r="J604" s="39"/>
      <c r="K604" s="40"/>
      <c r="L604" s="35"/>
    </row>
    <row r="605" spans="1:12" s="42" customFormat="1" ht="16.5" x14ac:dyDescent="0.25">
      <c r="A605" s="91"/>
      <c r="B605" s="95" t="s">
        <v>595</v>
      </c>
      <c r="C605" s="91"/>
      <c r="D605" s="91"/>
      <c r="E605" s="91"/>
      <c r="F605" s="151"/>
      <c r="G605" s="95"/>
      <c r="H605" s="159"/>
      <c r="I605" s="38"/>
      <c r="J605" s="39"/>
      <c r="K605" s="40"/>
      <c r="L605" s="35"/>
    </row>
    <row r="606" spans="1:12" s="42" customFormat="1" ht="47.25" x14ac:dyDescent="0.25">
      <c r="A606" s="91"/>
      <c r="B606" s="95" t="s">
        <v>596</v>
      </c>
      <c r="C606" s="91"/>
      <c r="D606" s="91"/>
      <c r="E606" s="91"/>
      <c r="F606" s="151"/>
      <c r="G606" s="95"/>
      <c r="H606" s="159"/>
      <c r="I606" s="38"/>
      <c r="J606" s="39"/>
      <c r="K606" s="40"/>
      <c r="L606" s="35"/>
    </row>
    <row r="607" spans="1:12" s="42" customFormat="1" ht="31.5" x14ac:dyDescent="0.25">
      <c r="A607" s="91"/>
      <c r="B607" s="95" t="s">
        <v>597</v>
      </c>
      <c r="C607" s="91"/>
      <c r="D607" s="91"/>
      <c r="E607" s="91"/>
      <c r="F607" s="151"/>
      <c r="G607" s="95"/>
      <c r="H607" s="159"/>
      <c r="I607" s="38"/>
      <c r="J607" s="39"/>
      <c r="K607" s="40"/>
      <c r="L607" s="35"/>
    </row>
    <row r="608" spans="1:12" s="42" customFormat="1" ht="47.25" x14ac:dyDescent="0.25">
      <c r="A608" s="91"/>
      <c r="B608" s="95" t="s">
        <v>598</v>
      </c>
      <c r="C608" s="91"/>
      <c r="D608" s="91"/>
      <c r="E608" s="91"/>
      <c r="F608" s="151"/>
      <c r="G608" s="95"/>
      <c r="H608" s="159"/>
      <c r="I608" s="38"/>
      <c r="J608" s="39"/>
      <c r="K608" s="40"/>
      <c r="L608" s="35"/>
    </row>
    <row r="609" spans="1:12" s="42" customFormat="1" ht="16.5" x14ac:dyDescent="0.25">
      <c r="A609" s="91"/>
      <c r="B609" s="95" t="s">
        <v>599</v>
      </c>
      <c r="C609" s="91"/>
      <c r="D609" s="91"/>
      <c r="E609" s="91"/>
      <c r="F609" s="151"/>
      <c r="G609" s="95"/>
      <c r="H609" s="159"/>
      <c r="I609" s="38"/>
      <c r="J609" s="39"/>
      <c r="K609" s="40"/>
      <c r="L609" s="35"/>
    </row>
    <row r="610" spans="1:12" s="42" customFormat="1" ht="31.5" x14ac:dyDescent="0.25">
      <c r="A610" s="91"/>
      <c r="B610" s="95" t="s">
        <v>600</v>
      </c>
      <c r="C610" s="91"/>
      <c r="D610" s="91"/>
      <c r="E610" s="91"/>
      <c r="F610" s="151"/>
      <c r="G610" s="95"/>
      <c r="H610" s="159"/>
      <c r="I610" s="38"/>
      <c r="J610" s="39"/>
      <c r="K610" s="40"/>
      <c r="L610" s="35"/>
    </row>
    <row r="611" spans="1:12" s="42" customFormat="1" ht="16.5" x14ac:dyDescent="0.25">
      <c r="A611" s="91"/>
      <c r="B611" s="95" t="s">
        <v>601</v>
      </c>
      <c r="C611" s="91"/>
      <c r="D611" s="91"/>
      <c r="E611" s="91"/>
      <c r="F611" s="151"/>
      <c r="G611" s="95"/>
      <c r="H611" s="159"/>
      <c r="I611" s="38"/>
      <c r="J611" s="39"/>
      <c r="K611" s="40"/>
      <c r="L611" s="35"/>
    </row>
    <row r="612" spans="1:12" s="42" customFormat="1" ht="16.5" x14ac:dyDescent="0.25">
      <c r="A612" s="91"/>
      <c r="B612" s="95" t="s">
        <v>602</v>
      </c>
      <c r="C612" s="91"/>
      <c r="D612" s="91"/>
      <c r="E612" s="91"/>
      <c r="F612" s="151"/>
      <c r="G612" s="95"/>
      <c r="H612" s="159"/>
      <c r="I612" s="38"/>
      <c r="J612" s="39"/>
      <c r="K612" s="40"/>
      <c r="L612" s="35"/>
    </row>
    <row r="613" spans="1:12" s="42" customFormat="1" ht="16.5" x14ac:dyDescent="0.25">
      <c r="A613" s="91"/>
      <c r="B613" s="95" t="s">
        <v>603</v>
      </c>
      <c r="C613" s="91"/>
      <c r="D613" s="91"/>
      <c r="E613" s="91"/>
      <c r="F613" s="151"/>
      <c r="G613" s="95"/>
      <c r="H613" s="159"/>
      <c r="I613" s="38"/>
      <c r="J613" s="39"/>
      <c r="K613" s="40"/>
      <c r="L613" s="35"/>
    </row>
    <row r="614" spans="1:12" s="42" customFormat="1" ht="16.5" x14ac:dyDescent="0.25">
      <c r="A614" s="91"/>
      <c r="B614" s="95" t="s">
        <v>604</v>
      </c>
      <c r="C614" s="91"/>
      <c r="D614" s="91"/>
      <c r="E614" s="91"/>
      <c r="F614" s="151"/>
      <c r="G614" s="95"/>
      <c r="H614" s="159"/>
      <c r="I614" s="38"/>
      <c r="J614" s="39"/>
      <c r="K614" s="40"/>
      <c r="L614" s="35"/>
    </row>
    <row r="615" spans="1:12" s="42" customFormat="1" ht="16.5" x14ac:dyDescent="0.25">
      <c r="A615" s="141">
        <v>3</v>
      </c>
      <c r="B615" s="90" t="s">
        <v>605</v>
      </c>
      <c r="C615" s="141"/>
      <c r="D615" s="141"/>
      <c r="E615" s="141"/>
      <c r="F615" s="150"/>
      <c r="G615" s="90"/>
      <c r="H615" s="159"/>
      <c r="I615" s="38"/>
      <c r="J615" s="39"/>
      <c r="K615" s="40"/>
      <c r="L615" s="35"/>
    </row>
    <row r="616" spans="1:12" s="42" customFormat="1" ht="16.5" x14ac:dyDescent="0.25">
      <c r="A616" s="141" t="s">
        <v>606</v>
      </c>
      <c r="B616" s="90" t="s">
        <v>607</v>
      </c>
      <c r="C616" s="141">
        <v>8029450</v>
      </c>
      <c r="D616" s="141" t="s">
        <v>396</v>
      </c>
      <c r="E616" s="141" t="s">
        <v>31</v>
      </c>
      <c r="F616" s="150">
        <v>2</v>
      </c>
      <c r="G616" s="154">
        <v>142942800</v>
      </c>
      <c r="H616" s="159">
        <f t="shared" ref="H616:H660" si="11">+G616*F616</f>
        <v>285885600</v>
      </c>
      <c r="I616" s="38"/>
      <c r="J616" s="39"/>
      <c r="K616" s="40"/>
      <c r="L616" s="35"/>
    </row>
    <row r="617" spans="1:12" s="42" customFormat="1" ht="16.5" x14ac:dyDescent="0.25">
      <c r="A617" s="91"/>
      <c r="B617" s="95" t="s">
        <v>608</v>
      </c>
      <c r="C617" s="91"/>
      <c r="D617" s="91"/>
      <c r="E617" s="91"/>
      <c r="F617" s="151"/>
      <c r="G617" s="95"/>
      <c r="H617" s="159"/>
      <c r="I617" s="38"/>
      <c r="J617" s="39"/>
      <c r="K617" s="40"/>
      <c r="L617" s="35"/>
    </row>
    <row r="618" spans="1:12" s="42" customFormat="1" ht="16.5" x14ac:dyDescent="0.25">
      <c r="A618" s="91"/>
      <c r="B618" s="95" t="s">
        <v>609</v>
      </c>
      <c r="C618" s="91"/>
      <c r="D618" s="91"/>
      <c r="E618" s="91"/>
      <c r="F618" s="151"/>
      <c r="G618" s="95"/>
      <c r="H618" s="159"/>
      <c r="I618" s="38"/>
      <c r="J618" s="39"/>
      <c r="K618" s="40"/>
      <c r="L618" s="35"/>
    </row>
    <row r="619" spans="1:12" s="42" customFormat="1" ht="16.5" x14ac:dyDescent="0.25">
      <c r="A619" s="91"/>
      <c r="B619" s="95" t="s">
        <v>610</v>
      </c>
      <c r="C619" s="91"/>
      <c r="D619" s="91"/>
      <c r="E619" s="91"/>
      <c r="F619" s="151"/>
      <c r="G619" s="95"/>
      <c r="H619" s="159"/>
      <c r="I619" s="38"/>
      <c r="J619" s="39"/>
      <c r="K619" s="40"/>
      <c r="L619" s="35"/>
    </row>
    <row r="620" spans="1:12" s="42" customFormat="1" ht="16.5" x14ac:dyDescent="0.25">
      <c r="A620" s="91"/>
      <c r="B620" s="95" t="s">
        <v>611</v>
      </c>
      <c r="C620" s="91"/>
      <c r="D620" s="91"/>
      <c r="E620" s="91"/>
      <c r="F620" s="151"/>
      <c r="G620" s="95"/>
      <c r="H620" s="159"/>
      <c r="I620" s="38"/>
      <c r="J620" s="39"/>
      <c r="K620" s="40"/>
      <c r="L620" s="35"/>
    </row>
    <row r="621" spans="1:12" s="42" customFormat="1" ht="16.5" x14ac:dyDescent="0.25">
      <c r="A621" s="91"/>
      <c r="B621" s="95" t="s">
        <v>612</v>
      </c>
      <c r="C621" s="91"/>
      <c r="D621" s="91"/>
      <c r="E621" s="91"/>
      <c r="F621" s="151"/>
      <c r="G621" s="95"/>
      <c r="H621" s="159"/>
      <c r="I621" s="38"/>
      <c r="J621" s="39"/>
      <c r="K621" s="40"/>
      <c r="L621" s="35"/>
    </row>
    <row r="622" spans="1:12" s="42" customFormat="1" ht="16.5" x14ac:dyDescent="0.25">
      <c r="A622" s="91"/>
      <c r="B622" s="95" t="s">
        <v>613</v>
      </c>
      <c r="C622" s="91"/>
      <c r="D622" s="91"/>
      <c r="E622" s="91"/>
      <c r="F622" s="151"/>
      <c r="G622" s="95"/>
      <c r="H622" s="159"/>
      <c r="I622" s="38"/>
      <c r="J622" s="39"/>
      <c r="K622" s="40"/>
      <c r="L622" s="35"/>
    </row>
    <row r="623" spans="1:12" s="42" customFormat="1" ht="16.5" x14ac:dyDescent="0.25">
      <c r="A623" s="91"/>
      <c r="B623" s="95" t="s">
        <v>614</v>
      </c>
      <c r="C623" s="91"/>
      <c r="D623" s="91"/>
      <c r="E623" s="91"/>
      <c r="F623" s="151"/>
      <c r="G623" s="95"/>
      <c r="H623" s="159"/>
      <c r="I623" s="38"/>
      <c r="J623" s="39"/>
      <c r="K623" s="40"/>
      <c r="L623" s="35"/>
    </row>
    <row r="624" spans="1:12" s="42" customFormat="1" ht="16.5" x14ac:dyDescent="0.25">
      <c r="A624" s="91"/>
      <c r="B624" s="95" t="s">
        <v>615</v>
      </c>
      <c r="C624" s="91"/>
      <c r="D624" s="91"/>
      <c r="E624" s="91"/>
      <c r="F624" s="151"/>
      <c r="G624" s="95"/>
      <c r="H624" s="159"/>
      <c r="I624" s="38"/>
      <c r="J624" s="39"/>
      <c r="K624" s="40"/>
      <c r="L624" s="35"/>
    </row>
    <row r="625" spans="1:12" s="42" customFormat="1" ht="31.5" x14ac:dyDescent="0.25">
      <c r="A625" s="91"/>
      <c r="B625" s="95" t="s">
        <v>616</v>
      </c>
      <c r="C625" s="91"/>
      <c r="D625" s="91"/>
      <c r="E625" s="91"/>
      <c r="F625" s="151"/>
      <c r="G625" s="95"/>
      <c r="H625" s="159"/>
      <c r="I625" s="38"/>
      <c r="J625" s="39"/>
      <c r="K625" s="40"/>
      <c r="L625" s="35"/>
    </row>
    <row r="626" spans="1:12" s="42" customFormat="1" ht="47.25" x14ac:dyDescent="0.25">
      <c r="A626" s="91"/>
      <c r="B626" s="95" t="s">
        <v>617</v>
      </c>
      <c r="C626" s="91"/>
      <c r="D626" s="91"/>
      <c r="E626" s="91"/>
      <c r="F626" s="151"/>
      <c r="G626" s="95"/>
      <c r="H626" s="159"/>
      <c r="I626" s="38"/>
      <c r="J626" s="39"/>
      <c r="K626" s="40"/>
      <c r="L626" s="35"/>
    </row>
    <row r="627" spans="1:12" s="42" customFormat="1" ht="16.5" x14ac:dyDescent="0.25">
      <c r="A627" s="91"/>
      <c r="B627" s="95" t="s">
        <v>618</v>
      </c>
      <c r="C627" s="91"/>
      <c r="D627" s="91"/>
      <c r="E627" s="91"/>
      <c r="F627" s="151"/>
      <c r="G627" s="95"/>
      <c r="H627" s="159"/>
      <c r="I627" s="38"/>
      <c r="J627" s="39"/>
      <c r="K627" s="40"/>
      <c r="L627" s="35"/>
    </row>
    <row r="628" spans="1:12" s="42" customFormat="1" ht="63" x14ac:dyDescent="0.25">
      <c r="A628" s="91"/>
      <c r="B628" s="95" t="s">
        <v>619</v>
      </c>
      <c r="C628" s="91"/>
      <c r="D628" s="91"/>
      <c r="E628" s="91"/>
      <c r="F628" s="151"/>
      <c r="G628" s="95"/>
      <c r="H628" s="159"/>
      <c r="I628" s="38"/>
      <c r="J628" s="39"/>
      <c r="K628" s="40"/>
      <c r="L628" s="35"/>
    </row>
    <row r="629" spans="1:12" s="42" customFormat="1" ht="16.5" x14ac:dyDescent="0.25">
      <c r="A629" s="141" t="s">
        <v>620</v>
      </c>
      <c r="B629" s="90" t="s">
        <v>621</v>
      </c>
      <c r="C629" s="141">
        <v>8029453</v>
      </c>
      <c r="D629" s="141" t="s">
        <v>396</v>
      </c>
      <c r="E629" s="141" t="s">
        <v>31</v>
      </c>
      <c r="F629" s="150">
        <v>2</v>
      </c>
      <c r="G629" s="154">
        <v>216216000.00000003</v>
      </c>
      <c r="H629" s="159">
        <f t="shared" si="11"/>
        <v>432432000.00000006</v>
      </c>
      <c r="I629" s="38"/>
      <c r="J629" s="39"/>
      <c r="K629" s="40"/>
      <c r="L629" s="35"/>
    </row>
    <row r="630" spans="1:12" s="42" customFormat="1" ht="47.25" x14ac:dyDescent="0.25">
      <c r="A630" s="91"/>
      <c r="B630" s="95" t="s">
        <v>622</v>
      </c>
      <c r="C630" s="91"/>
      <c r="D630" s="91"/>
      <c r="E630" s="91"/>
      <c r="F630" s="151"/>
      <c r="G630" s="95"/>
      <c r="H630" s="159"/>
      <c r="I630" s="38"/>
      <c r="J630" s="39"/>
      <c r="K630" s="40"/>
      <c r="L630" s="35"/>
    </row>
    <row r="631" spans="1:12" s="42" customFormat="1" ht="47.25" x14ac:dyDescent="0.25">
      <c r="A631" s="91"/>
      <c r="B631" s="95" t="s">
        <v>623</v>
      </c>
      <c r="C631" s="91"/>
      <c r="D631" s="91"/>
      <c r="E631" s="91"/>
      <c r="F631" s="151"/>
      <c r="G631" s="95"/>
      <c r="H631" s="159"/>
      <c r="I631" s="38"/>
      <c r="J631" s="39"/>
      <c r="K631" s="40"/>
      <c r="L631" s="35"/>
    </row>
    <row r="632" spans="1:12" s="42" customFormat="1" ht="47.25" x14ac:dyDescent="0.25">
      <c r="A632" s="91"/>
      <c r="B632" s="95" t="s">
        <v>624</v>
      </c>
      <c r="C632" s="91"/>
      <c r="D632" s="91"/>
      <c r="E632" s="91"/>
      <c r="F632" s="151"/>
      <c r="G632" s="95"/>
      <c r="H632" s="159"/>
      <c r="I632" s="38"/>
      <c r="J632" s="39"/>
      <c r="K632" s="40"/>
      <c r="L632" s="35"/>
    </row>
    <row r="633" spans="1:12" s="42" customFormat="1" ht="47.25" x14ac:dyDescent="0.25">
      <c r="A633" s="91"/>
      <c r="B633" s="95" t="s">
        <v>625</v>
      </c>
      <c r="C633" s="91"/>
      <c r="D633" s="91"/>
      <c r="E633" s="91"/>
      <c r="F633" s="151"/>
      <c r="G633" s="95"/>
      <c r="H633" s="159"/>
      <c r="I633" s="38"/>
      <c r="J633" s="39"/>
      <c r="K633" s="40"/>
      <c r="L633" s="35"/>
    </row>
    <row r="634" spans="1:12" s="42" customFormat="1" ht="16.5" x14ac:dyDescent="0.25">
      <c r="A634" s="91"/>
      <c r="B634" s="95" t="s">
        <v>626</v>
      </c>
      <c r="C634" s="91"/>
      <c r="D634" s="91"/>
      <c r="E634" s="91"/>
      <c r="F634" s="151"/>
      <c r="G634" s="95"/>
      <c r="H634" s="159"/>
      <c r="I634" s="38"/>
      <c r="J634" s="39"/>
      <c r="K634" s="40"/>
      <c r="L634" s="35"/>
    </row>
    <row r="635" spans="1:12" s="42" customFormat="1" ht="16.5" x14ac:dyDescent="0.25">
      <c r="A635" s="91"/>
      <c r="B635" s="95" t="s">
        <v>627</v>
      </c>
      <c r="C635" s="91"/>
      <c r="D635" s="91"/>
      <c r="E635" s="91"/>
      <c r="F635" s="151"/>
      <c r="G635" s="95"/>
      <c r="H635" s="159"/>
      <c r="I635" s="38"/>
      <c r="J635" s="39"/>
      <c r="K635" s="40"/>
      <c r="L635" s="35"/>
    </row>
    <row r="636" spans="1:12" s="42" customFormat="1" ht="16.5" x14ac:dyDescent="0.25">
      <c r="A636" s="91"/>
      <c r="B636" s="95" t="s">
        <v>628</v>
      </c>
      <c r="C636" s="91"/>
      <c r="D636" s="91"/>
      <c r="E636" s="91"/>
      <c r="F636" s="151"/>
      <c r="G636" s="95"/>
      <c r="H636" s="159"/>
      <c r="I636" s="38"/>
      <c r="J636" s="39"/>
      <c r="K636" s="40"/>
      <c r="L636" s="35"/>
    </row>
    <row r="637" spans="1:12" s="42" customFormat="1" ht="31.5" x14ac:dyDescent="0.25">
      <c r="A637" s="91"/>
      <c r="B637" s="95" t="s">
        <v>629</v>
      </c>
      <c r="C637" s="91"/>
      <c r="D637" s="91"/>
      <c r="E637" s="91"/>
      <c r="F637" s="151"/>
      <c r="G637" s="95"/>
      <c r="H637" s="159"/>
      <c r="I637" s="38"/>
      <c r="J637" s="39"/>
      <c r="K637" s="40"/>
      <c r="L637" s="35"/>
    </row>
    <row r="638" spans="1:12" s="42" customFormat="1" ht="31.5" x14ac:dyDescent="0.25">
      <c r="A638" s="91"/>
      <c r="B638" s="95" t="s">
        <v>630</v>
      </c>
      <c r="C638" s="91"/>
      <c r="D638" s="91"/>
      <c r="E638" s="91"/>
      <c r="F638" s="151"/>
      <c r="G638" s="95"/>
      <c r="H638" s="159"/>
      <c r="I638" s="38"/>
      <c r="J638" s="39"/>
      <c r="K638" s="40"/>
      <c r="L638" s="35"/>
    </row>
    <row r="639" spans="1:12" s="42" customFormat="1" ht="31.5" x14ac:dyDescent="0.25">
      <c r="A639" s="91"/>
      <c r="B639" s="95" t="s">
        <v>631</v>
      </c>
      <c r="C639" s="91"/>
      <c r="D639" s="91"/>
      <c r="E639" s="91"/>
      <c r="F639" s="151"/>
      <c r="G639" s="95"/>
      <c r="H639" s="159"/>
      <c r="I639" s="38"/>
      <c r="J639" s="39"/>
      <c r="K639" s="40"/>
      <c r="L639" s="35"/>
    </row>
    <row r="640" spans="1:12" s="42" customFormat="1" ht="31.5" x14ac:dyDescent="0.25">
      <c r="A640" s="91"/>
      <c r="B640" s="95" t="s">
        <v>632</v>
      </c>
      <c r="C640" s="91"/>
      <c r="D640" s="91"/>
      <c r="E640" s="91"/>
      <c r="F640" s="151"/>
      <c r="G640" s="95"/>
      <c r="H640" s="159"/>
      <c r="I640" s="38"/>
      <c r="J640" s="39"/>
      <c r="K640" s="40"/>
      <c r="L640" s="35"/>
    </row>
    <row r="641" spans="1:12" s="42" customFormat="1" ht="16.5" x14ac:dyDescent="0.25">
      <c r="A641" s="91"/>
      <c r="B641" s="95" t="s">
        <v>633</v>
      </c>
      <c r="C641" s="91"/>
      <c r="D641" s="91"/>
      <c r="E641" s="91"/>
      <c r="F641" s="151"/>
      <c r="G641" s="95"/>
      <c r="H641" s="159"/>
      <c r="I641" s="38"/>
      <c r="J641" s="39"/>
      <c r="K641" s="40"/>
      <c r="L641" s="35"/>
    </row>
    <row r="642" spans="1:12" s="42" customFormat="1" ht="16.5" x14ac:dyDescent="0.25">
      <c r="A642" s="141" t="s">
        <v>634</v>
      </c>
      <c r="B642" s="90" t="s">
        <v>635</v>
      </c>
      <c r="C642" s="141">
        <v>8029483</v>
      </c>
      <c r="D642" s="141" t="s">
        <v>396</v>
      </c>
      <c r="E642" s="141" t="s">
        <v>31</v>
      </c>
      <c r="F642" s="150">
        <v>4</v>
      </c>
      <c r="G642" s="154">
        <v>12312300.000000002</v>
      </c>
      <c r="H642" s="159">
        <f t="shared" si="11"/>
        <v>49249200.000000007</v>
      </c>
      <c r="I642" s="38"/>
      <c r="J642" s="39"/>
      <c r="K642" s="40"/>
      <c r="L642" s="35"/>
    </row>
    <row r="643" spans="1:12" s="42" customFormat="1" ht="16.5" x14ac:dyDescent="0.25">
      <c r="A643" s="91"/>
      <c r="B643" s="95" t="s">
        <v>636</v>
      </c>
      <c r="C643" s="91"/>
      <c r="D643" s="91"/>
      <c r="E643" s="91"/>
      <c r="F643" s="151"/>
      <c r="G643" s="95"/>
      <c r="H643" s="159"/>
      <c r="I643" s="38"/>
      <c r="J643" s="39"/>
      <c r="K643" s="40"/>
      <c r="L643" s="35"/>
    </row>
    <row r="644" spans="1:12" s="42" customFormat="1" ht="16.5" x14ac:dyDescent="0.25">
      <c r="A644" s="91"/>
      <c r="B644" s="95" t="s">
        <v>637</v>
      </c>
      <c r="C644" s="91"/>
      <c r="D644" s="91"/>
      <c r="E644" s="91"/>
      <c r="F644" s="151"/>
      <c r="G644" s="95"/>
      <c r="H644" s="159"/>
      <c r="I644" s="38"/>
      <c r="J644" s="39"/>
      <c r="K644" s="40"/>
      <c r="L644" s="35"/>
    </row>
    <row r="645" spans="1:12" s="42" customFormat="1" ht="16.5" x14ac:dyDescent="0.25">
      <c r="A645" s="91"/>
      <c r="B645" s="95" t="s">
        <v>638</v>
      </c>
      <c r="C645" s="91"/>
      <c r="D645" s="91"/>
      <c r="E645" s="91"/>
      <c r="F645" s="151"/>
      <c r="G645" s="95"/>
      <c r="H645" s="159"/>
      <c r="I645" s="38"/>
      <c r="J645" s="39"/>
      <c r="K645" s="40"/>
      <c r="L645" s="35"/>
    </row>
    <row r="646" spans="1:12" s="42" customFormat="1" ht="16.5" x14ac:dyDescent="0.25">
      <c r="A646" s="91"/>
      <c r="B646" s="95" t="s">
        <v>639</v>
      </c>
      <c r="C646" s="91"/>
      <c r="D646" s="91"/>
      <c r="E646" s="91"/>
      <c r="F646" s="151"/>
      <c r="G646" s="95"/>
      <c r="H646" s="159"/>
      <c r="I646" s="38"/>
      <c r="J646" s="39"/>
      <c r="K646" s="40"/>
      <c r="L646" s="35"/>
    </row>
    <row r="647" spans="1:12" s="42" customFormat="1" ht="16.5" x14ac:dyDescent="0.25">
      <c r="A647" s="91"/>
      <c r="B647" s="95" t="s">
        <v>640</v>
      </c>
      <c r="C647" s="91"/>
      <c r="D647" s="91"/>
      <c r="E647" s="91"/>
      <c r="F647" s="151"/>
      <c r="G647" s="95"/>
      <c r="H647" s="159"/>
      <c r="I647" s="38"/>
      <c r="J647" s="39"/>
      <c r="K647" s="40"/>
      <c r="L647" s="35"/>
    </row>
    <row r="648" spans="1:12" s="42" customFormat="1" ht="16.5" x14ac:dyDescent="0.25">
      <c r="A648" s="91"/>
      <c r="B648" s="95" t="s">
        <v>641</v>
      </c>
      <c r="C648" s="91"/>
      <c r="D648" s="91"/>
      <c r="E648" s="91"/>
      <c r="F648" s="151"/>
      <c r="G648" s="95"/>
      <c r="H648" s="159"/>
      <c r="I648" s="38"/>
      <c r="J648" s="39"/>
      <c r="K648" s="40"/>
      <c r="L648" s="35"/>
    </row>
    <row r="649" spans="1:12" s="42" customFormat="1" ht="31.5" x14ac:dyDescent="0.25">
      <c r="A649" s="91"/>
      <c r="B649" s="95" t="s">
        <v>642</v>
      </c>
      <c r="C649" s="91"/>
      <c r="D649" s="91"/>
      <c r="E649" s="91"/>
      <c r="F649" s="151"/>
      <c r="G649" s="95"/>
      <c r="H649" s="159"/>
      <c r="I649" s="38"/>
      <c r="J649" s="39"/>
      <c r="K649" s="40"/>
      <c r="L649" s="35"/>
    </row>
    <row r="650" spans="1:12" s="42" customFormat="1" ht="16.5" x14ac:dyDescent="0.25">
      <c r="A650" s="141" t="s">
        <v>643</v>
      </c>
      <c r="B650" s="90" t="s">
        <v>644</v>
      </c>
      <c r="C650" s="141">
        <v>544308</v>
      </c>
      <c r="D650" s="141" t="s">
        <v>396</v>
      </c>
      <c r="E650" s="141" t="s">
        <v>31</v>
      </c>
      <c r="F650" s="150">
        <v>4</v>
      </c>
      <c r="G650" s="154">
        <v>10810800</v>
      </c>
      <c r="H650" s="159">
        <f t="shared" si="11"/>
        <v>43243200</v>
      </c>
      <c r="I650" s="38"/>
      <c r="J650" s="39"/>
      <c r="K650" s="40"/>
      <c r="L650" s="35"/>
    </row>
    <row r="651" spans="1:12" s="42" customFormat="1" ht="16.5" x14ac:dyDescent="0.25">
      <c r="A651" s="91"/>
      <c r="B651" s="95" t="s">
        <v>645</v>
      </c>
      <c r="C651" s="91"/>
      <c r="D651" s="91"/>
      <c r="E651" s="91"/>
      <c r="F651" s="151"/>
      <c r="G651" s="95"/>
      <c r="H651" s="159"/>
      <c r="I651" s="38"/>
      <c r="J651" s="39"/>
      <c r="K651" s="40"/>
      <c r="L651" s="35"/>
    </row>
    <row r="652" spans="1:12" s="42" customFormat="1" ht="16.5" x14ac:dyDescent="0.25">
      <c r="A652" s="91"/>
      <c r="B652" s="95" t="s">
        <v>646</v>
      </c>
      <c r="C652" s="91"/>
      <c r="D652" s="91"/>
      <c r="E652" s="91"/>
      <c r="F652" s="151"/>
      <c r="G652" s="95"/>
      <c r="H652" s="159"/>
      <c r="I652" s="38"/>
      <c r="J652" s="39"/>
      <c r="K652" s="40"/>
      <c r="L652" s="35"/>
    </row>
    <row r="653" spans="1:12" s="42" customFormat="1" ht="16.5" x14ac:dyDescent="0.25">
      <c r="A653" s="91"/>
      <c r="B653" s="95" t="s">
        <v>647</v>
      </c>
      <c r="C653" s="91"/>
      <c r="D653" s="91"/>
      <c r="E653" s="91"/>
      <c r="F653" s="151"/>
      <c r="G653" s="95"/>
      <c r="H653" s="159"/>
      <c r="I653" s="38"/>
      <c r="J653" s="39"/>
      <c r="K653" s="40"/>
      <c r="L653" s="35"/>
    </row>
    <row r="654" spans="1:12" s="42" customFormat="1" ht="16.5" x14ac:dyDescent="0.25">
      <c r="A654" s="91"/>
      <c r="B654" s="95" t="s">
        <v>648</v>
      </c>
      <c r="C654" s="91"/>
      <c r="D654" s="91"/>
      <c r="E654" s="91"/>
      <c r="F654" s="151"/>
      <c r="G654" s="95"/>
      <c r="H654" s="159"/>
      <c r="I654" s="38"/>
      <c r="J654" s="39"/>
      <c r="K654" s="40"/>
      <c r="L654" s="35"/>
    </row>
    <row r="655" spans="1:12" s="42" customFormat="1" ht="16.5" x14ac:dyDescent="0.25">
      <c r="A655" s="91"/>
      <c r="B655" s="95" t="s">
        <v>649</v>
      </c>
      <c r="C655" s="91"/>
      <c r="D655" s="91"/>
      <c r="E655" s="91"/>
      <c r="F655" s="151"/>
      <c r="G655" s="95"/>
      <c r="H655" s="159"/>
      <c r="I655" s="38"/>
      <c r="J655" s="39"/>
      <c r="K655" s="40"/>
      <c r="L655" s="35"/>
    </row>
    <row r="656" spans="1:12" s="42" customFormat="1" ht="16.5" x14ac:dyDescent="0.25">
      <c r="A656" s="91"/>
      <c r="B656" s="95" t="s">
        <v>650</v>
      </c>
      <c r="C656" s="91"/>
      <c r="D656" s="91"/>
      <c r="E656" s="91"/>
      <c r="F656" s="151"/>
      <c r="G656" s="95"/>
      <c r="H656" s="159"/>
      <c r="I656" s="38"/>
      <c r="J656" s="39"/>
      <c r="K656" s="40"/>
      <c r="L656" s="35"/>
    </row>
    <row r="657" spans="1:12" s="42" customFormat="1" ht="16.5" x14ac:dyDescent="0.25">
      <c r="A657" s="91"/>
      <c r="B657" s="95" t="s">
        <v>651</v>
      </c>
      <c r="C657" s="91"/>
      <c r="D657" s="91"/>
      <c r="E657" s="91"/>
      <c r="F657" s="151"/>
      <c r="G657" s="95"/>
      <c r="H657" s="159"/>
      <c r="I657" s="38"/>
      <c r="J657" s="39"/>
      <c r="K657" s="40"/>
      <c r="L657" s="35"/>
    </row>
    <row r="658" spans="1:12" s="42" customFormat="1" ht="31.5" x14ac:dyDescent="0.25">
      <c r="A658" s="139" t="s">
        <v>652</v>
      </c>
      <c r="B658" s="140" t="s">
        <v>653</v>
      </c>
      <c r="C658" s="139"/>
      <c r="D658" s="139"/>
      <c r="E658" s="139"/>
      <c r="F658" s="149"/>
      <c r="G658" s="90"/>
      <c r="H658" s="159"/>
      <c r="I658" s="38"/>
      <c r="J658" s="39"/>
      <c r="K658" s="40"/>
      <c r="L658" s="35"/>
    </row>
    <row r="659" spans="1:12" s="42" customFormat="1" ht="16.5" x14ac:dyDescent="0.25">
      <c r="A659" s="141"/>
      <c r="B659" s="90" t="s">
        <v>394</v>
      </c>
      <c r="C659" s="141"/>
      <c r="D659" s="141"/>
      <c r="E659" s="141"/>
      <c r="F659" s="150"/>
      <c r="G659" s="90"/>
      <c r="H659" s="159"/>
      <c r="I659" s="38"/>
      <c r="J659" s="39"/>
      <c r="K659" s="40"/>
      <c r="L659" s="35"/>
    </row>
    <row r="660" spans="1:12" s="42" customFormat="1" ht="16.5" x14ac:dyDescent="0.25">
      <c r="A660" s="141">
        <v>1</v>
      </c>
      <c r="B660" s="90" t="s">
        <v>654</v>
      </c>
      <c r="C660" s="141">
        <v>8039313</v>
      </c>
      <c r="D660" s="141" t="s">
        <v>396</v>
      </c>
      <c r="E660" s="141" t="s">
        <v>31</v>
      </c>
      <c r="F660" s="150">
        <v>5</v>
      </c>
      <c r="G660" s="154">
        <v>4024020000.0000005</v>
      </c>
      <c r="H660" s="159">
        <f t="shared" si="11"/>
        <v>20120100000.000004</v>
      </c>
      <c r="I660" s="38"/>
      <c r="J660" s="39"/>
      <c r="K660" s="40"/>
      <c r="L660" s="35"/>
    </row>
    <row r="661" spans="1:12" s="42" customFormat="1" ht="16.5" x14ac:dyDescent="0.25">
      <c r="A661" s="91"/>
      <c r="B661" s="95" t="s">
        <v>655</v>
      </c>
      <c r="C661" s="91"/>
      <c r="D661" s="91"/>
      <c r="E661" s="91"/>
      <c r="F661" s="151"/>
      <c r="G661" s="95"/>
      <c r="H661" s="159"/>
      <c r="I661" s="38"/>
      <c r="J661" s="39"/>
      <c r="K661" s="40"/>
      <c r="L661" s="35"/>
    </row>
    <row r="662" spans="1:12" s="42" customFormat="1" ht="16.5" x14ac:dyDescent="0.25">
      <c r="A662" s="91"/>
      <c r="B662" s="95" t="s">
        <v>656</v>
      </c>
      <c r="C662" s="91"/>
      <c r="D662" s="91"/>
      <c r="E662" s="91"/>
      <c r="F662" s="151"/>
      <c r="G662" s="95"/>
      <c r="H662" s="159"/>
      <c r="I662" s="38"/>
      <c r="J662" s="39"/>
      <c r="K662" s="40"/>
      <c r="L662" s="35"/>
    </row>
    <row r="663" spans="1:12" s="42" customFormat="1" ht="31.5" x14ac:dyDescent="0.25">
      <c r="A663" s="91"/>
      <c r="B663" s="95" t="s">
        <v>657</v>
      </c>
      <c r="C663" s="91"/>
      <c r="D663" s="91"/>
      <c r="E663" s="91"/>
      <c r="F663" s="151"/>
      <c r="G663" s="95"/>
      <c r="H663" s="159"/>
      <c r="I663" s="38"/>
      <c r="J663" s="39"/>
      <c r="K663" s="40"/>
      <c r="L663" s="35"/>
    </row>
    <row r="664" spans="1:12" s="42" customFormat="1" ht="47.25" x14ac:dyDescent="0.25">
      <c r="A664" s="91"/>
      <c r="B664" s="95" t="s">
        <v>658</v>
      </c>
      <c r="C664" s="91"/>
      <c r="D664" s="91"/>
      <c r="E664" s="91"/>
      <c r="F664" s="151"/>
      <c r="G664" s="95"/>
      <c r="H664" s="159"/>
      <c r="I664" s="38"/>
      <c r="J664" s="39"/>
      <c r="K664" s="40"/>
      <c r="L664" s="35"/>
    </row>
    <row r="665" spans="1:12" s="42" customFormat="1" ht="31.5" x14ac:dyDescent="0.25">
      <c r="A665" s="91"/>
      <c r="B665" s="95" t="s">
        <v>659</v>
      </c>
      <c r="C665" s="91"/>
      <c r="D665" s="91"/>
      <c r="E665" s="91"/>
      <c r="F665" s="151"/>
      <c r="G665" s="95"/>
      <c r="H665" s="159"/>
      <c r="I665" s="38"/>
      <c r="J665" s="39"/>
      <c r="K665" s="40"/>
      <c r="L665" s="35"/>
    </row>
    <row r="666" spans="1:12" s="42" customFormat="1" ht="47.25" x14ac:dyDescent="0.25">
      <c r="A666" s="91"/>
      <c r="B666" s="95" t="s">
        <v>660</v>
      </c>
      <c r="C666" s="91"/>
      <c r="D666" s="91"/>
      <c r="E666" s="91"/>
      <c r="F666" s="151"/>
      <c r="G666" s="95"/>
      <c r="H666" s="159"/>
      <c r="I666" s="38"/>
      <c r="J666" s="39"/>
      <c r="K666" s="40"/>
      <c r="L666" s="35"/>
    </row>
    <row r="667" spans="1:12" s="42" customFormat="1" ht="47.25" x14ac:dyDescent="0.25">
      <c r="A667" s="91"/>
      <c r="B667" s="95" t="s">
        <v>661</v>
      </c>
      <c r="C667" s="91"/>
      <c r="D667" s="91"/>
      <c r="E667" s="91"/>
      <c r="F667" s="151"/>
      <c r="G667" s="95"/>
      <c r="H667" s="159"/>
      <c r="I667" s="38"/>
      <c r="J667" s="39"/>
      <c r="K667" s="40"/>
      <c r="L667" s="35"/>
    </row>
    <row r="668" spans="1:12" s="42" customFormat="1" ht="16.5" x14ac:dyDescent="0.25">
      <c r="A668" s="91"/>
      <c r="B668" s="95" t="s">
        <v>662</v>
      </c>
      <c r="C668" s="91"/>
      <c r="D668" s="91"/>
      <c r="E668" s="91"/>
      <c r="F668" s="151"/>
      <c r="G668" s="95"/>
      <c r="H668" s="159"/>
      <c r="I668" s="38"/>
      <c r="J668" s="39"/>
      <c r="K668" s="40"/>
      <c r="L668" s="35"/>
    </row>
    <row r="669" spans="1:12" s="42" customFormat="1" ht="16.5" x14ac:dyDescent="0.25">
      <c r="A669" s="91"/>
      <c r="B669" s="95" t="s">
        <v>663</v>
      </c>
      <c r="C669" s="91"/>
      <c r="D669" s="91"/>
      <c r="E669" s="91"/>
      <c r="F669" s="151"/>
      <c r="G669" s="95"/>
      <c r="H669" s="159"/>
      <c r="I669" s="38"/>
      <c r="J669" s="39"/>
      <c r="K669" s="40"/>
      <c r="L669" s="35"/>
    </row>
    <row r="670" spans="1:12" s="42" customFormat="1" ht="16.5" x14ac:dyDescent="0.25">
      <c r="A670" s="91"/>
      <c r="B670" s="95" t="s">
        <v>664</v>
      </c>
      <c r="C670" s="91"/>
      <c r="D670" s="91"/>
      <c r="E670" s="91"/>
      <c r="F670" s="151"/>
      <c r="G670" s="95"/>
      <c r="H670" s="159"/>
      <c r="I670" s="38"/>
      <c r="J670" s="39"/>
      <c r="K670" s="40"/>
      <c r="L670" s="35"/>
    </row>
    <row r="671" spans="1:12" s="42" customFormat="1" ht="16.5" x14ac:dyDescent="0.25">
      <c r="A671" s="91"/>
      <c r="B671" s="95" t="s">
        <v>665</v>
      </c>
      <c r="C671" s="91"/>
      <c r="D671" s="91"/>
      <c r="E671" s="91"/>
      <c r="F671" s="151"/>
      <c r="G671" s="95"/>
      <c r="H671" s="159"/>
      <c r="I671" s="38"/>
      <c r="J671" s="39"/>
      <c r="K671" s="40"/>
      <c r="L671" s="35"/>
    </row>
    <row r="672" spans="1:12" s="42" customFormat="1" ht="16.5" x14ac:dyDescent="0.25">
      <c r="A672" s="91"/>
      <c r="B672" s="95" t="s">
        <v>666</v>
      </c>
      <c r="C672" s="91"/>
      <c r="D672" s="91"/>
      <c r="E672" s="91"/>
      <c r="F672" s="151"/>
      <c r="G672" s="95"/>
      <c r="H672" s="159"/>
      <c r="I672" s="38"/>
      <c r="J672" s="39"/>
      <c r="K672" s="40"/>
      <c r="L672" s="35"/>
    </row>
    <row r="673" spans="1:12" s="42" customFormat="1" ht="16.5" x14ac:dyDescent="0.25">
      <c r="A673" s="91"/>
      <c r="B673" s="95" t="s">
        <v>80</v>
      </c>
      <c r="C673" s="91"/>
      <c r="D673" s="91"/>
      <c r="E673" s="91"/>
      <c r="F673" s="151"/>
      <c r="G673" s="95"/>
      <c r="H673" s="159"/>
      <c r="I673" s="38"/>
      <c r="J673" s="39"/>
      <c r="K673" s="40"/>
      <c r="L673" s="35"/>
    </row>
    <row r="674" spans="1:12" s="42" customFormat="1" ht="31.5" x14ac:dyDescent="0.25">
      <c r="A674" s="91"/>
      <c r="B674" s="95" t="s">
        <v>667</v>
      </c>
      <c r="C674" s="91"/>
      <c r="D674" s="91"/>
      <c r="E674" s="91"/>
      <c r="F674" s="151"/>
      <c r="G674" s="95"/>
      <c r="H674" s="159"/>
      <c r="I674" s="38"/>
      <c r="J674" s="39"/>
      <c r="K674" s="40"/>
      <c r="L674" s="35"/>
    </row>
    <row r="675" spans="1:12" s="42" customFormat="1" ht="31.5" x14ac:dyDescent="0.25">
      <c r="A675" s="91"/>
      <c r="B675" s="95" t="s">
        <v>668</v>
      </c>
      <c r="C675" s="91"/>
      <c r="D675" s="91"/>
      <c r="E675" s="91"/>
      <c r="F675" s="151"/>
      <c r="G675" s="95"/>
      <c r="H675" s="159"/>
      <c r="I675" s="38"/>
      <c r="J675" s="39"/>
      <c r="K675" s="40"/>
      <c r="L675" s="35"/>
    </row>
    <row r="676" spans="1:12" s="42" customFormat="1" ht="16.5" x14ac:dyDescent="0.25">
      <c r="A676" s="91"/>
      <c r="B676" s="95" t="s">
        <v>669</v>
      </c>
      <c r="C676" s="91"/>
      <c r="D676" s="91"/>
      <c r="E676" s="91"/>
      <c r="F676" s="151"/>
      <c r="G676" s="95"/>
      <c r="H676" s="159"/>
      <c r="I676" s="38"/>
      <c r="J676" s="39"/>
      <c r="K676" s="40"/>
      <c r="L676" s="35"/>
    </row>
    <row r="677" spans="1:12" s="42" customFormat="1" ht="31.5" x14ac:dyDescent="0.25">
      <c r="A677" s="91"/>
      <c r="B677" s="95" t="s">
        <v>670</v>
      </c>
      <c r="C677" s="91"/>
      <c r="D677" s="91"/>
      <c r="E677" s="91"/>
      <c r="F677" s="151"/>
      <c r="G677" s="95"/>
      <c r="H677" s="159"/>
      <c r="I677" s="38"/>
      <c r="J677" s="39"/>
      <c r="K677" s="40"/>
      <c r="L677" s="35"/>
    </row>
    <row r="678" spans="1:12" s="42" customFormat="1" ht="47.25" x14ac:dyDescent="0.25">
      <c r="A678" s="91"/>
      <c r="B678" s="95" t="s">
        <v>671</v>
      </c>
      <c r="C678" s="91"/>
      <c r="D678" s="91"/>
      <c r="E678" s="91"/>
      <c r="F678" s="151"/>
      <c r="G678" s="95"/>
      <c r="H678" s="159"/>
      <c r="I678" s="38"/>
      <c r="J678" s="39"/>
      <c r="K678" s="40"/>
      <c r="L678" s="35"/>
    </row>
    <row r="679" spans="1:12" s="42" customFormat="1" ht="16.5" x14ac:dyDescent="0.25">
      <c r="A679" s="91"/>
      <c r="B679" s="95" t="s">
        <v>672</v>
      </c>
      <c r="C679" s="91"/>
      <c r="D679" s="91"/>
      <c r="E679" s="91"/>
      <c r="F679" s="151"/>
      <c r="G679" s="95"/>
      <c r="H679" s="159"/>
      <c r="I679" s="38"/>
      <c r="J679" s="39"/>
      <c r="K679" s="40"/>
      <c r="L679" s="35"/>
    </row>
    <row r="680" spans="1:12" s="42" customFormat="1" ht="37.5" customHeight="1" x14ac:dyDescent="0.25">
      <c r="A680" s="91"/>
      <c r="B680" s="95" t="s">
        <v>673</v>
      </c>
      <c r="C680" s="91"/>
      <c r="D680" s="91"/>
      <c r="E680" s="91"/>
      <c r="F680" s="151"/>
      <c r="G680" s="95"/>
      <c r="H680" s="159"/>
      <c r="I680" s="38"/>
      <c r="J680" s="39"/>
      <c r="K680" s="40"/>
      <c r="L680" s="35"/>
    </row>
    <row r="681" spans="1:12" s="42" customFormat="1" ht="16.5" x14ac:dyDescent="0.25">
      <c r="A681" s="91"/>
      <c r="B681" s="142" t="s">
        <v>674</v>
      </c>
      <c r="C681" s="91"/>
      <c r="D681" s="91"/>
      <c r="E681" s="91"/>
      <c r="F681" s="151"/>
      <c r="G681" s="95"/>
      <c r="H681" s="159"/>
      <c r="I681" s="38"/>
      <c r="J681" s="39"/>
      <c r="K681" s="40"/>
      <c r="L681" s="35"/>
    </row>
    <row r="682" spans="1:12" s="42" customFormat="1" ht="31.5" x14ac:dyDescent="0.25">
      <c r="A682" s="91"/>
      <c r="B682" s="95" t="s">
        <v>675</v>
      </c>
      <c r="C682" s="91"/>
      <c r="D682" s="91"/>
      <c r="E682" s="91"/>
      <c r="F682" s="151"/>
      <c r="G682" s="95"/>
      <c r="H682" s="159"/>
      <c r="I682" s="38"/>
      <c r="J682" s="39"/>
      <c r="K682" s="40"/>
      <c r="L682" s="35"/>
    </row>
    <row r="683" spans="1:12" s="42" customFormat="1" ht="47.25" x14ac:dyDescent="0.25">
      <c r="A683" s="91"/>
      <c r="B683" s="95" t="s">
        <v>676</v>
      </c>
      <c r="C683" s="91"/>
      <c r="D683" s="91"/>
      <c r="E683" s="91"/>
      <c r="F683" s="151"/>
      <c r="G683" s="95"/>
      <c r="H683" s="159"/>
      <c r="I683" s="38"/>
      <c r="J683" s="39"/>
      <c r="K683" s="40"/>
      <c r="L683" s="35"/>
    </row>
    <row r="684" spans="1:12" s="42" customFormat="1" ht="63" x14ac:dyDescent="0.25">
      <c r="A684" s="91"/>
      <c r="B684" s="95" t="s">
        <v>677</v>
      </c>
      <c r="C684" s="91"/>
      <c r="D684" s="91"/>
      <c r="E684" s="91"/>
      <c r="F684" s="151"/>
      <c r="G684" s="95"/>
      <c r="H684" s="159"/>
      <c r="I684" s="38"/>
      <c r="J684" s="39"/>
      <c r="K684" s="40"/>
      <c r="L684" s="35"/>
    </row>
    <row r="685" spans="1:12" s="42" customFormat="1" ht="31.5" x14ac:dyDescent="0.25">
      <c r="A685" s="91"/>
      <c r="B685" s="95" t="s">
        <v>678</v>
      </c>
      <c r="C685" s="91"/>
      <c r="D685" s="91"/>
      <c r="E685" s="91"/>
      <c r="F685" s="151"/>
      <c r="G685" s="95"/>
      <c r="H685" s="159"/>
      <c r="I685" s="38"/>
      <c r="J685" s="39"/>
      <c r="K685" s="40"/>
      <c r="L685" s="35"/>
    </row>
    <row r="686" spans="1:12" s="42" customFormat="1" ht="16.5" x14ac:dyDescent="0.25">
      <c r="A686" s="91"/>
      <c r="B686" s="95" t="s">
        <v>679</v>
      </c>
      <c r="C686" s="91"/>
      <c r="D686" s="91"/>
      <c r="E686" s="91"/>
      <c r="F686" s="151"/>
      <c r="G686" s="95"/>
      <c r="H686" s="159"/>
      <c r="I686" s="38"/>
      <c r="J686" s="39"/>
      <c r="K686" s="40"/>
      <c r="L686" s="35"/>
    </row>
    <row r="687" spans="1:12" s="42" customFormat="1" ht="31.5" x14ac:dyDescent="0.25">
      <c r="A687" s="91"/>
      <c r="B687" s="95" t="s">
        <v>680</v>
      </c>
      <c r="C687" s="91"/>
      <c r="D687" s="91"/>
      <c r="E687" s="91"/>
      <c r="F687" s="151"/>
      <c r="G687" s="95"/>
      <c r="H687" s="159"/>
      <c r="I687" s="38"/>
      <c r="J687" s="39"/>
      <c r="K687" s="40"/>
      <c r="L687" s="35"/>
    </row>
    <row r="688" spans="1:12" s="42" customFormat="1" ht="31.5" x14ac:dyDescent="0.25">
      <c r="A688" s="91"/>
      <c r="B688" s="95" t="s">
        <v>681</v>
      </c>
      <c r="C688" s="91"/>
      <c r="D688" s="91"/>
      <c r="E688" s="91"/>
      <c r="F688" s="151"/>
      <c r="G688" s="95"/>
      <c r="H688" s="159"/>
      <c r="I688" s="38"/>
      <c r="J688" s="39"/>
      <c r="K688" s="40"/>
      <c r="L688" s="35"/>
    </row>
    <row r="689" spans="1:12" s="42" customFormat="1" ht="16.5" x14ac:dyDescent="0.25">
      <c r="A689" s="91"/>
      <c r="B689" s="95" t="s">
        <v>682</v>
      </c>
      <c r="C689" s="91"/>
      <c r="D689" s="91"/>
      <c r="E689" s="91"/>
      <c r="F689" s="151"/>
      <c r="G689" s="95"/>
      <c r="H689" s="159"/>
      <c r="I689" s="38"/>
      <c r="J689" s="39"/>
      <c r="K689" s="40"/>
      <c r="L689" s="35"/>
    </row>
    <row r="690" spans="1:12" s="42" customFormat="1" ht="31.5" x14ac:dyDescent="0.25">
      <c r="A690" s="91"/>
      <c r="B690" s="95" t="s">
        <v>683</v>
      </c>
      <c r="C690" s="91"/>
      <c r="D690" s="91"/>
      <c r="E690" s="91"/>
      <c r="F690" s="151"/>
      <c r="G690" s="95"/>
      <c r="H690" s="159"/>
      <c r="I690" s="38"/>
      <c r="J690" s="39"/>
      <c r="K690" s="40"/>
      <c r="L690" s="35"/>
    </row>
    <row r="691" spans="1:12" s="42" customFormat="1" ht="47.25" x14ac:dyDescent="0.25">
      <c r="A691" s="91"/>
      <c r="B691" s="95" t="s">
        <v>684</v>
      </c>
      <c r="C691" s="91"/>
      <c r="D691" s="91"/>
      <c r="E691" s="91"/>
      <c r="F691" s="151"/>
      <c r="G691" s="95"/>
      <c r="H691" s="159"/>
      <c r="I691" s="38"/>
      <c r="J691" s="39"/>
      <c r="K691" s="40"/>
      <c r="L691" s="35"/>
    </row>
    <row r="692" spans="1:12" s="42" customFormat="1" ht="16.5" x14ac:dyDescent="0.25">
      <c r="A692" s="91"/>
      <c r="B692" s="95" t="s">
        <v>685</v>
      </c>
      <c r="C692" s="91"/>
      <c r="D692" s="91"/>
      <c r="E692" s="91"/>
      <c r="F692" s="151"/>
      <c r="G692" s="95"/>
      <c r="H692" s="159"/>
      <c r="I692" s="38"/>
      <c r="J692" s="39"/>
      <c r="K692" s="40"/>
      <c r="L692" s="35"/>
    </row>
    <row r="693" spans="1:12" s="42" customFormat="1" ht="16.5" x14ac:dyDescent="0.25">
      <c r="A693" s="91"/>
      <c r="B693" s="95" t="s">
        <v>124</v>
      </c>
      <c r="C693" s="91"/>
      <c r="D693" s="91"/>
      <c r="E693" s="91"/>
      <c r="F693" s="151"/>
      <c r="G693" s="95"/>
      <c r="H693" s="159"/>
      <c r="I693" s="38"/>
      <c r="J693" s="39"/>
      <c r="K693" s="40"/>
      <c r="L693" s="35"/>
    </row>
    <row r="694" spans="1:12" s="42" customFormat="1" ht="31.5" x14ac:dyDescent="0.25">
      <c r="A694" s="91"/>
      <c r="B694" s="95" t="s">
        <v>686</v>
      </c>
      <c r="C694" s="91"/>
      <c r="D694" s="91"/>
      <c r="E694" s="91"/>
      <c r="F694" s="151"/>
      <c r="G694" s="95"/>
      <c r="H694" s="159"/>
      <c r="I694" s="38"/>
      <c r="J694" s="39"/>
      <c r="K694" s="40"/>
      <c r="L694" s="35"/>
    </row>
    <row r="695" spans="1:12" s="42" customFormat="1" ht="16.5" x14ac:dyDescent="0.25">
      <c r="A695" s="91"/>
      <c r="B695" s="95" t="s">
        <v>687</v>
      </c>
      <c r="C695" s="91"/>
      <c r="D695" s="91"/>
      <c r="E695" s="91"/>
      <c r="F695" s="151"/>
      <c r="G695" s="95"/>
      <c r="H695" s="159"/>
      <c r="I695" s="38"/>
      <c r="J695" s="39"/>
      <c r="K695" s="40"/>
      <c r="L695" s="35"/>
    </row>
    <row r="696" spans="1:12" s="42" customFormat="1" ht="16.5" x14ac:dyDescent="0.25">
      <c r="A696" s="91"/>
      <c r="B696" s="95" t="s">
        <v>688</v>
      </c>
      <c r="C696" s="91"/>
      <c r="D696" s="91"/>
      <c r="E696" s="91"/>
      <c r="F696" s="151"/>
      <c r="G696" s="95"/>
      <c r="H696" s="159"/>
      <c r="I696" s="38"/>
      <c r="J696" s="39"/>
      <c r="K696" s="40"/>
      <c r="L696" s="35"/>
    </row>
    <row r="697" spans="1:12" s="42" customFormat="1" ht="16.5" x14ac:dyDescent="0.25">
      <c r="A697" s="91"/>
      <c r="B697" s="95" t="s">
        <v>689</v>
      </c>
      <c r="C697" s="91"/>
      <c r="D697" s="91"/>
      <c r="E697" s="91"/>
      <c r="F697" s="151"/>
      <c r="G697" s="95"/>
      <c r="H697" s="159"/>
      <c r="I697" s="38"/>
      <c r="J697" s="39"/>
      <c r="K697" s="40"/>
      <c r="L697" s="35"/>
    </row>
    <row r="698" spans="1:12" s="42" customFormat="1" ht="16.5" x14ac:dyDescent="0.25">
      <c r="A698" s="91"/>
      <c r="B698" s="95" t="s">
        <v>690</v>
      </c>
      <c r="C698" s="91"/>
      <c r="D698" s="91"/>
      <c r="E698" s="91"/>
      <c r="F698" s="151"/>
      <c r="G698" s="95"/>
      <c r="H698" s="159"/>
      <c r="I698" s="38"/>
      <c r="J698" s="39"/>
      <c r="K698" s="40"/>
      <c r="L698" s="35"/>
    </row>
    <row r="699" spans="1:12" s="42" customFormat="1" ht="16.5" x14ac:dyDescent="0.25">
      <c r="A699" s="91"/>
      <c r="B699" s="95" t="s">
        <v>691</v>
      </c>
      <c r="C699" s="91"/>
      <c r="D699" s="91"/>
      <c r="E699" s="91"/>
      <c r="F699" s="151"/>
      <c r="G699" s="95"/>
      <c r="H699" s="159"/>
      <c r="I699" s="38"/>
      <c r="J699" s="39"/>
      <c r="K699" s="40"/>
      <c r="L699" s="35"/>
    </row>
    <row r="700" spans="1:12" s="42" customFormat="1" ht="16.5" x14ac:dyDescent="0.25">
      <c r="A700" s="91"/>
      <c r="B700" s="95" t="s">
        <v>692</v>
      </c>
      <c r="C700" s="91"/>
      <c r="D700" s="91"/>
      <c r="E700" s="91"/>
      <c r="F700" s="151"/>
      <c r="G700" s="95"/>
      <c r="H700" s="159"/>
      <c r="I700" s="38"/>
      <c r="J700" s="39"/>
      <c r="K700" s="40"/>
      <c r="L700" s="35"/>
    </row>
    <row r="701" spans="1:12" s="42" customFormat="1" ht="16.5" x14ac:dyDescent="0.25">
      <c r="A701" s="91"/>
      <c r="B701" s="95" t="s">
        <v>693</v>
      </c>
      <c r="C701" s="91"/>
      <c r="D701" s="91"/>
      <c r="E701" s="91"/>
      <c r="F701" s="151"/>
      <c r="G701" s="95"/>
      <c r="H701" s="159"/>
      <c r="I701" s="38"/>
      <c r="J701" s="39"/>
      <c r="K701" s="40"/>
      <c r="L701" s="35"/>
    </row>
    <row r="702" spans="1:12" s="42" customFormat="1" ht="16.5" x14ac:dyDescent="0.25">
      <c r="A702" s="91"/>
      <c r="B702" s="95" t="s">
        <v>694</v>
      </c>
      <c r="C702" s="91"/>
      <c r="D702" s="91"/>
      <c r="E702" s="91"/>
      <c r="F702" s="151"/>
      <c r="G702" s="95"/>
      <c r="H702" s="159"/>
      <c r="I702" s="38"/>
      <c r="J702" s="39"/>
      <c r="K702" s="40"/>
      <c r="L702" s="35"/>
    </row>
    <row r="703" spans="1:12" s="42" customFormat="1" ht="16.5" x14ac:dyDescent="0.25">
      <c r="A703" s="91"/>
      <c r="B703" s="95" t="s">
        <v>695</v>
      </c>
      <c r="C703" s="91"/>
      <c r="D703" s="91"/>
      <c r="E703" s="91"/>
      <c r="F703" s="151"/>
      <c r="G703" s="95"/>
      <c r="H703" s="159"/>
      <c r="I703" s="38"/>
      <c r="J703" s="39"/>
      <c r="K703" s="40"/>
      <c r="L703" s="35"/>
    </row>
    <row r="704" spans="1:12" s="42" customFormat="1" ht="16.5" x14ac:dyDescent="0.25">
      <c r="A704" s="91"/>
      <c r="B704" s="95" t="s">
        <v>696</v>
      </c>
      <c r="C704" s="91"/>
      <c r="D704" s="91"/>
      <c r="E704" s="91"/>
      <c r="F704" s="151"/>
      <c r="G704" s="95"/>
      <c r="H704" s="159"/>
      <c r="I704" s="38"/>
      <c r="J704" s="39"/>
      <c r="K704" s="40"/>
      <c r="L704" s="35"/>
    </row>
    <row r="705" spans="1:12" s="42" customFormat="1" ht="16.5" x14ac:dyDescent="0.25">
      <c r="A705" s="91"/>
      <c r="B705" s="95" t="s">
        <v>697</v>
      </c>
      <c r="C705" s="91"/>
      <c r="D705" s="91"/>
      <c r="E705" s="91"/>
      <c r="F705" s="151"/>
      <c r="G705" s="95"/>
      <c r="H705" s="159"/>
      <c r="I705" s="38"/>
      <c r="J705" s="39"/>
      <c r="K705" s="40"/>
      <c r="L705" s="35"/>
    </row>
    <row r="706" spans="1:12" s="42" customFormat="1" ht="16.5" x14ac:dyDescent="0.25">
      <c r="A706" s="91"/>
      <c r="B706" s="95" t="s">
        <v>698</v>
      </c>
      <c r="C706" s="91"/>
      <c r="D706" s="91"/>
      <c r="E706" s="91"/>
      <c r="F706" s="151"/>
      <c r="G706" s="95"/>
      <c r="H706" s="159"/>
      <c r="I706" s="38"/>
      <c r="J706" s="39"/>
      <c r="K706" s="40"/>
      <c r="L706" s="35"/>
    </row>
    <row r="707" spans="1:12" s="42" customFormat="1" ht="16.5" x14ac:dyDescent="0.25">
      <c r="A707" s="91"/>
      <c r="B707" s="95" t="s">
        <v>699</v>
      </c>
      <c r="C707" s="91"/>
      <c r="D707" s="91"/>
      <c r="E707" s="91"/>
      <c r="F707" s="151"/>
      <c r="G707" s="95"/>
      <c r="H707" s="159"/>
      <c r="I707" s="38"/>
      <c r="J707" s="39"/>
      <c r="K707" s="40"/>
      <c r="L707" s="35"/>
    </row>
    <row r="708" spans="1:12" s="42" customFormat="1" ht="16.5" x14ac:dyDescent="0.25">
      <c r="A708" s="91"/>
      <c r="B708" s="95" t="s">
        <v>700</v>
      </c>
      <c r="C708" s="91"/>
      <c r="D708" s="91"/>
      <c r="E708" s="91"/>
      <c r="F708" s="151"/>
      <c r="G708" s="95"/>
      <c r="H708" s="159"/>
      <c r="I708" s="38"/>
      <c r="J708" s="39"/>
      <c r="K708" s="40"/>
      <c r="L708" s="35"/>
    </row>
    <row r="709" spans="1:12" s="42" customFormat="1" ht="16.5" x14ac:dyDescent="0.25">
      <c r="A709" s="91"/>
      <c r="B709" s="95" t="s">
        <v>701</v>
      </c>
      <c r="C709" s="91"/>
      <c r="D709" s="91"/>
      <c r="E709" s="91"/>
      <c r="F709" s="151"/>
      <c r="G709" s="95"/>
      <c r="H709" s="159"/>
      <c r="I709" s="38"/>
      <c r="J709" s="39"/>
      <c r="K709" s="40"/>
      <c r="L709" s="35"/>
    </row>
    <row r="710" spans="1:12" s="42" customFormat="1" ht="16.5" x14ac:dyDescent="0.25">
      <c r="A710" s="91"/>
      <c r="B710" s="95" t="s">
        <v>702</v>
      </c>
      <c r="C710" s="91"/>
      <c r="D710" s="91"/>
      <c r="E710" s="91"/>
      <c r="F710" s="151"/>
      <c r="G710" s="95"/>
      <c r="H710" s="159"/>
      <c r="I710" s="38"/>
      <c r="J710" s="39"/>
      <c r="K710" s="40"/>
      <c r="L710" s="35"/>
    </row>
    <row r="711" spans="1:12" s="42" customFormat="1" ht="16.5" x14ac:dyDescent="0.25">
      <c r="A711" s="91"/>
      <c r="B711" s="95" t="s">
        <v>703</v>
      </c>
      <c r="C711" s="91"/>
      <c r="D711" s="91"/>
      <c r="E711" s="91"/>
      <c r="F711" s="151"/>
      <c r="G711" s="95"/>
      <c r="H711" s="159"/>
      <c r="I711" s="38"/>
      <c r="J711" s="39"/>
      <c r="K711" s="40"/>
      <c r="L711" s="35"/>
    </row>
    <row r="712" spans="1:12" s="42" customFormat="1" ht="31.5" x14ac:dyDescent="0.25">
      <c r="A712" s="91"/>
      <c r="B712" s="95" t="s">
        <v>704</v>
      </c>
      <c r="C712" s="91"/>
      <c r="D712" s="91"/>
      <c r="E712" s="91"/>
      <c r="F712" s="151"/>
      <c r="G712" s="95"/>
      <c r="H712" s="159"/>
      <c r="I712" s="38"/>
      <c r="J712" s="39"/>
      <c r="K712" s="40"/>
      <c r="L712" s="35"/>
    </row>
    <row r="713" spans="1:12" s="42" customFormat="1" ht="16.5" x14ac:dyDescent="0.25">
      <c r="A713" s="91"/>
      <c r="B713" s="95" t="s">
        <v>705</v>
      </c>
      <c r="C713" s="91"/>
      <c r="D713" s="91"/>
      <c r="E713" s="91"/>
      <c r="F713" s="151"/>
      <c r="G713" s="95"/>
      <c r="H713" s="159"/>
      <c r="I713" s="38"/>
      <c r="J713" s="39"/>
      <c r="K713" s="40"/>
      <c r="L713" s="35"/>
    </row>
    <row r="714" spans="1:12" s="42" customFormat="1" ht="16.5" x14ac:dyDescent="0.25">
      <c r="A714" s="91"/>
      <c r="B714" s="95" t="s">
        <v>1107</v>
      </c>
      <c r="C714" s="91"/>
      <c r="D714" s="91"/>
      <c r="E714" s="91"/>
      <c r="F714" s="151"/>
      <c r="G714" s="95"/>
      <c r="H714" s="159"/>
      <c r="I714" s="38"/>
      <c r="J714" s="39"/>
      <c r="K714" s="40"/>
      <c r="L714" s="35"/>
    </row>
    <row r="715" spans="1:12" s="42" customFormat="1" ht="31.5" x14ac:dyDescent="0.25">
      <c r="A715" s="91"/>
      <c r="B715" s="95" t="s">
        <v>707</v>
      </c>
      <c r="C715" s="91"/>
      <c r="D715" s="91"/>
      <c r="E715" s="91"/>
      <c r="F715" s="151"/>
      <c r="G715" s="95"/>
      <c r="H715" s="159"/>
      <c r="I715" s="38"/>
      <c r="J715" s="39"/>
      <c r="K715" s="40"/>
      <c r="L715" s="35"/>
    </row>
    <row r="716" spans="1:12" s="42" customFormat="1" ht="16.5" x14ac:dyDescent="0.25">
      <c r="A716" s="91"/>
      <c r="B716" s="95" t="s">
        <v>708</v>
      </c>
      <c r="C716" s="91"/>
      <c r="D716" s="91"/>
      <c r="E716" s="91"/>
      <c r="F716" s="151"/>
      <c r="G716" s="95"/>
      <c r="H716" s="159"/>
      <c r="I716" s="38"/>
      <c r="J716" s="39"/>
      <c r="K716" s="40"/>
      <c r="L716" s="35"/>
    </row>
    <row r="717" spans="1:12" s="42" customFormat="1" ht="16.5" x14ac:dyDescent="0.25">
      <c r="A717" s="91"/>
      <c r="B717" s="95" t="s">
        <v>709</v>
      </c>
      <c r="C717" s="91"/>
      <c r="D717" s="91"/>
      <c r="E717" s="91"/>
      <c r="F717" s="151"/>
      <c r="G717" s="95"/>
      <c r="H717" s="159"/>
      <c r="I717" s="38"/>
      <c r="J717" s="39"/>
      <c r="K717" s="40"/>
      <c r="L717" s="35"/>
    </row>
    <row r="718" spans="1:12" s="42" customFormat="1" ht="16.5" x14ac:dyDescent="0.25">
      <c r="A718" s="91"/>
      <c r="B718" s="95" t="s">
        <v>710</v>
      </c>
      <c r="C718" s="91"/>
      <c r="D718" s="91"/>
      <c r="E718" s="91"/>
      <c r="F718" s="151"/>
      <c r="G718" s="95"/>
      <c r="H718" s="159"/>
      <c r="I718" s="38"/>
      <c r="J718" s="39"/>
      <c r="K718" s="40"/>
      <c r="L718" s="35"/>
    </row>
    <row r="719" spans="1:12" s="42" customFormat="1" ht="16.5" x14ac:dyDescent="0.25">
      <c r="A719" s="91"/>
      <c r="B719" s="95" t="s">
        <v>711</v>
      </c>
      <c r="C719" s="91"/>
      <c r="D719" s="91"/>
      <c r="E719" s="91"/>
      <c r="F719" s="151"/>
      <c r="G719" s="95"/>
      <c r="H719" s="159"/>
      <c r="I719" s="38"/>
      <c r="J719" s="39"/>
      <c r="K719" s="40"/>
      <c r="L719" s="35"/>
    </row>
    <row r="720" spans="1:12" s="42" customFormat="1" ht="16.5" x14ac:dyDescent="0.25">
      <c r="A720" s="91"/>
      <c r="B720" s="95" t="s">
        <v>712</v>
      </c>
      <c r="C720" s="91"/>
      <c r="D720" s="91"/>
      <c r="E720" s="91"/>
      <c r="F720" s="151"/>
      <c r="G720" s="95"/>
      <c r="H720" s="159"/>
      <c r="I720" s="38"/>
      <c r="J720" s="39"/>
      <c r="K720" s="40"/>
      <c r="L720" s="35"/>
    </row>
    <row r="721" spans="1:12" s="42" customFormat="1" ht="16.5" x14ac:dyDescent="0.25">
      <c r="A721" s="91"/>
      <c r="B721" s="95" t="s">
        <v>713</v>
      </c>
      <c r="C721" s="91"/>
      <c r="D721" s="91"/>
      <c r="E721" s="91"/>
      <c r="F721" s="151"/>
      <c r="G721" s="95"/>
      <c r="H721" s="159"/>
      <c r="I721" s="38"/>
      <c r="J721" s="39"/>
      <c r="K721" s="40"/>
      <c r="L721" s="35"/>
    </row>
    <row r="722" spans="1:12" s="42" customFormat="1" ht="16.5" x14ac:dyDescent="0.25">
      <c r="A722" s="91"/>
      <c r="B722" s="95" t="s">
        <v>714</v>
      </c>
      <c r="C722" s="91"/>
      <c r="D722" s="91"/>
      <c r="E722" s="91"/>
      <c r="F722" s="151"/>
      <c r="G722" s="95"/>
      <c r="H722" s="159"/>
      <c r="I722" s="38"/>
      <c r="J722" s="39"/>
      <c r="K722" s="40"/>
      <c r="L722" s="35"/>
    </row>
    <row r="723" spans="1:12" s="42" customFormat="1" ht="16.5" x14ac:dyDescent="0.25">
      <c r="A723" s="91"/>
      <c r="B723" s="95" t="s">
        <v>715</v>
      </c>
      <c r="C723" s="91"/>
      <c r="D723" s="91"/>
      <c r="E723" s="91"/>
      <c r="F723" s="151"/>
      <c r="G723" s="95"/>
      <c r="H723" s="159"/>
      <c r="I723" s="38"/>
      <c r="J723" s="39"/>
      <c r="K723" s="40"/>
      <c r="L723" s="35"/>
    </row>
    <row r="724" spans="1:12" s="42" customFormat="1" ht="16.5" x14ac:dyDescent="0.25">
      <c r="A724" s="91"/>
      <c r="B724" s="95" t="s">
        <v>1108</v>
      </c>
      <c r="C724" s="91"/>
      <c r="D724" s="91"/>
      <c r="E724" s="91"/>
      <c r="F724" s="151"/>
      <c r="G724" s="95"/>
      <c r="H724" s="159"/>
      <c r="I724" s="38"/>
      <c r="J724" s="39"/>
      <c r="K724" s="40"/>
      <c r="L724" s="35"/>
    </row>
    <row r="725" spans="1:12" s="42" customFormat="1" ht="16.5" x14ac:dyDescent="0.25">
      <c r="A725" s="91"/>
      <c r="B725" s="95" t="s">
        <v>717</v>
      </c>
      <c r="C725" s="91"/>
      <c r="D725" s="91"/>
      <c r="E725" s="91"/>
      <c r="F725" s="151"/>
      <c r="G725" s="95"/>
      <c r="H725" s="159"/>
      <c r="I725" s="38"/>
      <c r="J725" s="39"/>
      <c r="K725" s="40"/>
      <c r="L725" s="35"/>
    </row>
    <row r="726" spans="1:12" s="42" customFormat="1" ht="16.5" x14ac:dyDescent="0.25">
      <c r="A726" s="91"/>
      <c r="B726" s="95" t="s">
        <v>718</v>
      </c>
      <c r="C726" s="91"/>
      <c r="D726" s="91"/>
      <c r="E726" s="91"/>
      <c r="F726" s="151"/>
      <c r="G726" s="95"/>
      <c r="H726" s="159"/>
      <c r="I726" s="38"/>
      <c r="J726" s="39"/>
      <c r="K726" s="40"/>
      <c r="L726" s="35"/>
    </row>
    <row r="727" spans="1:12" s="42" customFormat="1" ht="31.5" x14ac:dyDescent="0.25">
      <c r="A727" s="91"/>
      <c r="B727" s="95" t="s">
        <v>719</v>
      </c>
      <c r="C727" s="91"/>
      <c r="D727" s="91"/>
      <c r="E727" s="91"/>
      <c r="F727" s="151"/>
      <c r="G727" s="95"/>
      <c r="H727" s="159"/>
      <c r="I727" s="38"/>
      <c r="J727" s="39"/>
      <c r="K727" s="40"/>
      <c r="L727" s="35"/>
    </row>
    <row r="728" spans="1:12" s="42" customFormat="1" ht="16.5" x14ac:dyDescent="0.25">
      <c r="A728" s="91"/>
      <c r="B728" s="95" t="s">
        <v>720</v>
      </c>
      <c r="C728" s="91"/>
      <c r="D728" s="91"/>
      <c r="E728" s="91"/>
      <c r="F728" s="151"/>
      <c r="G728" s="95"/>
      <c r="H728" s="159"/>
      <c r="I728" s="38"/>
      <c r="J728" s="39"/>
      <c r="K728" s="40"/>
      <c r="L728" s="35"/>
    </row>
    <row r="729" spans="1:12" s="42" customFormat="1" ht="16.5" x14ac:dyDescent="0.25">
      <c r="A729" s="91"/>
      <c r="B729" s="95" t="s">
        <v>721</v>
      </c>
      <c r="C729" s="91"/>
      <c r="D729" s="91"/>
      <c r="E729" s="91"/>
      <c r="F729" s="151"/>
      <c r="G729" s="95"/>
      <c r="H729" s="159"/>
      <c r="I729" s="38"/>
      <c r="J729" s="39"/>
      <c r="K729" s="40"/>
      <c r="L729" s="35"/>
    </row>
    <row r="730" spans="1:12" s="42" customFormat="1" ht="31.5" x14ac:dyDescent="0.25">
      <c r="A730" s="91"/>
      <c r="B730" s="95" t="s">
        <v>722</v>
      </c>
      <c r="C730" s="91"/>
      <c r="D730" s="91"/>
      <c r="E730" s="91"/>
      <c r="F730" s="151"/>
      <c r="G730" s="95"/>
      <c r="H730" s="159"/>
      <c r="I730" s="38"/>
      <c r="J730" s="39"/>
      <c r="K730" s="40"/>
      <c r="L730" s="35"/>
    </row>
    <row r="731" spans="1:12" s="42" customFormat="1" ht="16.5" x14ac:dyDescent="0.25">
      <c r="A731" s="91"/>
      <c r="B731" s="95" t="s">
        <v>723</v>
      </c>
      <c r="C731" s="91"/>
      <c r="D731" s="91"/>
      <c r="E731" s="91"/>
      <c r="F731" s="151"/>
      <c r="G731" s="95"/>
      <c r="H731" s="159"/>
      <c r="I731" s="38"/>
      <c r="J731" s="39"/>
      <c r="K731" s="40"/>
      <c r="L731" s="35"/>
    </row>
    <row r="732" spans="1:12" s="42" customFormat="1" ht="31.5" x14ac:dyDescent="0.25">
      <c r="A732" s="91"/>
      <c r="B732" s="95" t="s">
        <v>724</v>
      </c>
      <c r="C732" s="91"/>
      <c r="D732" s="91"/>
      <c r="E732" s="91"/>
      <c r="F732" s="151"/>
      <c r="G732" s="95"/>
      <c r="H732" s="159"/>
      <c r="I732" s="38"/>
      <c r="J732" s="39"/>
      <c r="K732" s="40"/>
      <c r="L732" s="35"/>
    </row>
    <row r="733" spans="1:12" s="42" customFormat="1" ht="34.5" customHeight="1" x14ac:dyDescent="0.25">
      <c r="A733" s="91"/>
      <c r="B733" s="95" t="s">
        <v>725</v>
      </c>
      <c r="C733" s="91"/>
      <c r="D733" s="91"/>
      <c r="E733" s="91"/>
      <c r="F733" s="151"/>
      <c r="G733" s="95"/>
      <c r="H733" s="159"/>
      <c r="I733" s="38"/>
      <c r="J733" s="39"/>
      <c r="K733" s="40"/>
      <c r="L733" s="35"/>
    </row>
    <row r="734" spans="1:12" s="42" customFormat="1" ht="16.5" x14ac:dyDescent="0.25">
      <c r="A734" s="91"/>
      <c r="B734" s="95" t="s">
        <v>726</v>
      </c>
      <c r="C734" s="91"/>
      <c r="D734" s="91"/>
      <c r="E734" s="91"/>
      <c r="F734" s="151"/>
      <c r="G734" s="95"/>
      <c r="H734" s="159"/>
      <c r="I734" s="38"/>
      <c r="J734" s="39"/>
      <c r="K734" s="40"/>
      <c r="L734" s="35"/>
    </row>
    <row r="735" spans="1:12" s="42" customFormat="1" ht="16.5" x14ac:dyDescent="0.25">
      <c r="A735" s="91"/>
      <c r="B735" s="95" t="s">
        <v>727</v>
      </c>
      <c r="C735" s="91"/>
      <c r="D735" s="91"/>
      <c r="E735" s="91"/>
      <c r="F735" s="151"/>
      <c r="G735" s="95"/>
      <c r="H735" s="159"/>
      <c r="I735" s="38"/>
      <c r="J735" s="39"/>
      <c r="K735" s="40"/>
      <c r="L735" s="35"/>
    </row>
    <row r="736" spans="1:12" s="42" customFormat="1" ht="31.5" x14ac:dyDescent="0.25">
      <c r="A736" s="91"/>
      <c r="B736" s="95" t="s">
        <v>728</v>
      </c>
      <c r="C736" s="91"/>
      <c r="D736" s="91"/>
      <c r="E736" s="91"/>
      <c r="F736" s="151"/>
      <c r="G736" s="95"/>
      <c r="H736" s="159"/>
      <c r="I736" s="38"/>
      <c r="J736" s="39"/>
      <c r="K736" s="40"/>
      <c r="L736" s="35"/>
    </row>
    <row r="737" spans="1:12" s="42" customFormat="1" ht="16.5" x14ac:dyDescent="0.25">
      <c r="A737" s="91"/>
      <c r="B737" s="95" t="s">
        <v>729</v>
      </c>
      <c r="C737" s="91"/>
      <c r="D737" s="91"/>
      <c r="E737" s="91"/>
      <c r="F737" s="151"/>
      <c r="G737" s="95"/>
      <c r="H737" s="159"/>
      <c r="I737" s="38"/>
      <c r="J737" s="39"/>
      <c r="K737" s="40"/>
      <c r="L737" s="35"/>
    </row>
    <row r="738" spans="1:12" s="42" customFormat="1" ht="31.5" x14ac:dyDescent="0.25">
      <c r="A738" s="91"/>
      <c r="B738" s="95" t="s">
        <v>730</v>
      </c>
      <c r="C738" s="91"/>
      <c r="D738" s="91"/>
      <c r="E738" s="91"/>
      <c r="F738" s="151"/>
      <c r="G738" s="95"/>
      <c r="H738" s="159"/>
      <c r="I738" s="38"/>
      <c r="J738" s="39"/>
      <c r="K738" s="40"/>
      <c r="L738" s="35"/>
    </row>
    <row r="739" spans="1:12" s="42" customFormat="1" ht="31.5" x14ac:dyDescent="0.25">
      <c r="A739" s="91"/>
      <c r="B739" s="95" t="s">
        <v>731</v>
      </c>
      <c r="C739" s="91"/>
      <c r="D739" s="91"/>
      <c r="E739" s="91"/>
      <c r="F739" s="151"/>
      <c r="G739" s="95"/>
      <c r="H739" s="159"/>
      <c r="I739" s="38"/>
      <c r="J739" s="39"/>
      <c r="K739" s="40"/>
      <c r="L739" s="35"/>
    </row>
    <row r="740" spans="1:12" s="42" customFormat="1" ht="31.5" x14ac:dyDescent="0.25">
      <c r="A740" s="91"/>
      <c r="B740" s="95" t="s">
        <v>732</v>
      </c>
      <c r="C740" s="91"/>
      <c r="D740" s="91"/>
      <c r="E740" s="91"/>
      <c r="F740" s="151"/>
      <c r="G740" s="95"/>
      <c r="H740" s="159"/>
      <c r="I740" s="38"/>
      <c r="J740" s="39"/>
      <c r="K740" s="40"/>
      <c r="L740" s="35"/>
    </row>
    <row r="741" spans="1:12" s="42" customFormat="1" ht="31.5" x14ac:dyDescent="0.25">
      <c r="A741" s="91"/>
      <c r="B741" s="95" t="s">
        <v>733</v>
      </c>
      <c r="C741" s="91"/>
      <c r="D741" s="91"/>
      <c r="E741" s="91"/>
      <c r="F741" s="151"/>
      <c r="G741" s="95"/>
      <c r="H741" s="159"/>
      <c r="I741" s="38"/>
      <c r="J741" s="39"/>
      <c r="K741" s="40"/>
      <c r="L741" s="35"/>
    </row>
    <row r="742" spans="1:12" s="42" customFormat="1" ht="16.5" x14ac:dyDescent="0.25">
      <c r="A742" s="91"/>
      <c r="B742" s="95" t="s">
        <v>734</v>
      </c>
      <c r="C742" s="91"/>
      <c r="D742" s="91"/>
      <c r="E742" s="91"/>
      <c r="F742" s="151"/>
      <c r="G742" s="95"/>
      <c r="H742" s="159"/>
      <c r="I742" s="38"/>
      <c r="J742" s="39"/>
      <c r="K742" s="40"/>
      <c r="L742" s="35"/>
    </row>
    <row r="743" spans="1:12" s="42" customFormat="1" ht="16.5" x14ac:dyDescent="0.25">
      <c r="A743" s="91"/>
      <c r="B743" s="95" t="s">
        <v>735</v>
      </c>
      <c r="C743" s="91"/>
      <c r="D743" s="91"/>
      <c r="E743" s="91"/>
      <c r="F743" s="151"/>
      <c r="G743" s="95"/>
      <c r="H743" s="159"/>
      <c r="I743" s="38"/>
      <c r="J743" s="39"/>
      <c r="K743" s="40"/>
      <c r="L743" s="35"/>
    </row>
    <row r="744" spans="1:12" s="42" customFormat="1" ht="16.5" x14ac:dyDescent="0.25">
      <c r="A744" s="91"/>
      <c r="B744" s="95" t="s">
        <v>736</v>
      </c>
      <c r="C744" s="91"/>
      <c r="D744" s="91"/>
      <c r="E744" s="91"/>
      <c r="F744" s="151"/>
      <c r="G744" s="95"/>
      <c r="H744" s="159"/>
      <c r="I744" s="38"/>
      <c r="J744" s="39"/>
      <c r="K744" s="40"/>
      <c r="L744" s="35"/>
    </row>
    <row r="745" spans="1:12" s="42" customFormat="1" ht="16.5" x14ac:dyDescent="0.25">
      <c r="A745" s="91"/>
      <c r="B745" s="95" t="s">
        <v>737</v>
      </c>
      <c r="C745" s="91"/>
      <c r="D745" s="91"/>
      <c r="E745" s="91"/>
      <c r="F745" s="151"/>
      <c r="G745" s="95"/>
      <c r="H745" s="159"/>
      <c r="I745" s="38"/>
      <c r="J745" s="39"/>
      <c r="K745" s="40"/>
      <c r="L745" s="35"/>
    </row>
    <row r="746" spans="1:12" s="42" customFormat="1" ht="16.5" x14ac:dyDescent="0.25">
      <c r="A746" s="91"/>
      <c r="B746" s="95" t="s">
        <v>738</v>
      </c>
      <c r="C746" s="91"/>
      <c r="D746" s="91"/>
      <c r="E746" s="91"/>
      <c r="F746" s="151"/>
      <c r="G746" s="95"/>
      <c r="H746" s="159"/>
      <c r="I746" s="38"/>
      <c r="J746" s="39"/>
      <c r="K746" s="40"/>
      <c r="L746" s="35"/>
    </row>
    <row r="747" spans="1:12" s="42" customFormat="1" ht="16.5" x14ac:dyDescent="0.25">
      <c r="A747" s="91"/>
      <c r="B747" s="95" t="s">
        <v>734</v>
      </c>
      <c r="C747" s="91"/>
      <c r="D747" s="91"/>
      <c r="E747" s="91"/>
      <c r="F747" s="151"/>
      <c r="G747" s="95"/>
      <c r="H747" s="159"/>
      <c r="I747" s="38"/>
      <c r="J747" s="39"/>
      <c r="K747" s="40"/>
      <c r="L747" s="35"/>
    </row>
    <row r="748" spans="1:12" s="42" customFormat="1" ht="16.5" x14ac:dyDescent="0.25">
      <c r="A748" s="91"/>
      <c r="B748" s="95" t="s">
        <v>739</v>
      </c>
      <c r="C748" s="91"/>
      <c r="D748" s="91"/>
      <c r="E748" s="91"/>
      <c r="F748" s="151"/>
      <c r="G748" s="95"/>
      <c r="H748" s="159"/>
      <c r="I748" s="38"/>
      <c r="J748" s="39"/>
      <c r="K748" s="40"/>
      <c r="L748" s="35"/>
    </row>
    <row r="749" spans="1:12" s="42" customFormat="1" ht="31.5" x14ac:dyDescent="0.25">
      <c r="A749" s="91"/>
      <c r="B749" s="95" t="s">
        <v>740</v>
      </c>
      <c r="C749" s="91"/>
      <c r="D749" s="91"/>
      <c r="E749" s="91"/>
      <c r="F749" s="151"/>
      <c r="G749" s="95"/>
      <c r="H749" s="159"/>
      <c r="I749" s="38"/>
      <c r="J749" s="39"/>
      <c r="K749" s="40"/>
      <c r="L749" s="35"/>
    </row>
    <row r="750" spans="1:12" s="42" customFormat="1" ht="31.5" x14ac:dyDescent="0.25">
      <c r="A750" s="91"/>
      <c r="B750" s="95" t="s">
        <v>741</v>
      </c>
      <c r="C750" s="91"/>
      <c r="D750" s="91"/>
      <c r="E750" s="91"/>
      <c r="F750" s="151"/>
      <c r="G750" s="95"/>
      <c r="H750" s="159"/>
      <c r="I750" s="38"/>
      <c r="J750" s="39"/>
      <c r="K750" s="40"/>
      <c r="L750" s="35"/>
    </row>
    <row r="751" spans="1:12" s="42" customFormat="1" ht="16.5" x14ac:dyDescent="0.25">
      <c r="A751" s="91"/>
      <c r="B751" s="95" t="s">
        <v>742</v>
      </c>
      <c r="C751" s="91"/>
      <c r="D751" s="91"/>
      <c r="E751" s="91"/>
      <c r="F751" s="151"/>
      <c r="G751" s="95"/>
      <c r="H751" s="159"/>
      <c r="I751" s="38"/>
      <c r="J751" s="39"/>
      <c r="K751" s="40"/>
      <c r="L751" s="35"/>
    </row>
    <row r="752" spans="1:12" s="42" customFormat="1" ht="31.5" x14ac:dyDescent="0.25">
      <c r="A752" s="91"/>
      <c r="B752" s="95" t="s">
        <v>743</v>
      </c>
      <c r="C752" s="91"/>
      <c r="D752" s="91"/>
      <c r="E752" s="91"/>
      <c r="F752" s="151"/>
      <c r="G752" s="95"/>
      <c r="H752" s="159"/>
      <c r="I752" s="38"/>
      <c r="J752" s="39"/>
      <c r="K752" s="40"/>
      <c r="L752" s="35"/>
    </row>
    <row r="753" spans="1:12" s="42" customFormat="1" ht="16.5" x14ac:dyDescent="0.25">
      <c r="A753" s="91"/>
      <c r="B753" s="95" t="s">
        <v>744</v>
      </c>
      <c r="C753" s="91"/>
      <c r="D753" s="91"/>
      <c r="E753" s="91"/>
      <c r="F753" s="151"/>
      <c r="G753" s="95"/>
      <c r="H753" s="159"/>
      <c r="I753" s="38"/>
      <c r="J753" s="39"/>
      <c r="K753" s="40"/>
      <c r="L753" s="35"/>
    </row>
    <row r="754" spans="1:12" s="42" customFormat="1" ht="16.5" x14ac:dyDescent="0.25">
      <c r="A754" s="91"/>
      <c r="B754" s="95" t="s">
        <v>745</v>
      </c>
      <c r="C754" s="91"/>
      <c r="D754" s="91"/>
      <c r="E754" s="91"/>
      <c r="F754" s="151"/>
      <c r="G754" s="95"/>
      <c r="H754" s="159"/>
      <c r="I754" s="38"/>
      <c r="J754" s="39"/>
      <c r="K754" s="40"/>
      <c r="L754" s="35"/>
    </row>
    <row r="755" spans="1:12" s="42" customFormat="1" ht="31.5" x14ac:dyDescent="0.25">
      <c r="A755" s="91"/>
      <c r="B755" s="95" t="s">
        <v>746</v>
      </c>
      <c r="C755" s="91"/>
      <c r="D755" s="91"/>
      <c r="E755" s="91"/>
      <c r="F755" s="151"/>
      <c r="G755" s="95"/>
      <c r="H755" s="159"/>
      <c r="I755" s="38"/>
      <c r="J755" s="39"/>
      <c r="K755" s="40"/>
      <c r="L755" s="35"/>
    </row>
    <row r="756" spans="1:12" s="42" customFormat="1" ht="31.5" x14ac:dyDescent="0.25">
      <c r="A756" s="91"/>
      <c r="B756" s="95" t="s">
        <v>747</v>
      </c>
      <c r="C756" s="91"/>
      <c r="D756" s="91"/>
      <c r="E756" s="91"/>
      <c r="F756" s="151"/>
      <c r="G756" s="95"/>
      <c r="H756" s="159"/>
      <c r="I756" s="38"/>
      <c r="J756" s="39"/>
      <c r="K756" s="40"/>
      <c r="L756" s="35"/>
    </row>
    <row r="757" spans="1:12" s="42" customFormat="1" ht="47.25" x14ac:dyDescent="0.25">
      <c r="A757" s="91"/>
      <c r="B757" s="95" t="s">
        <v>748</v>
      </c>
      <c r="C757" s="91"/>
      <c r="D757" s="91"/>
      <c r="E757" s="91"/>
      <c r="F757" s="151"/>
      <c r="G757" s="95"/>
      <c r="H757" s="159"/>
      <c r="I757" s="38"/>
      <c r="J757" s="39"/>
      <c r="K757" s="40"/>
      <c r="L757" s="35"/>
    </row>
    <row r="758" spans="1:12" s="42" customFormat="1" ht="16.5" x14ac:dyDescent="0.25">
      <c r="A758" s="91"/>
      <c r="B758" s="95" t="s">
        <v>749</v>
      </c>
      <c r="C758" s="91"/>
      <c r="D758" s="91"/>
      <c r="E758" s="91"/>
      <c r="F758" s="151"/>
      <c r="G758" s="95"/>
      <c r="H758" s="159"/>
      <c r="I758" s="38"/>
      <c r="J758" s="39"/>
      <c r="K758" s="40"/>
      <c r="L758" s="35"/>
    </row>
    <row r="759" spans="1:12" s="42" customFormat="1" ht="47.25" x14ac:dyDescent="0.25">
      <c r="A759" s="91"/>
      <c r="B759" s="95" t="s">
        <v>750</v>
      </c>
      <c r="C759" s="91"/>
      <c r="D759" s="91"/>
      <c r="E759" s="91"/>
      <c r="F759" s="151"/>
      <c r="G759" s="95"/>
      <c r="H759" s="159"/>
      <c r="I759" s="38"/>
      <c r="J759" s="39"/>
      <c r="K759" s="40"/>
      <c r="L759" s="35"/>
    </row>
    <row r="760" spans="1:12" s="42" customFormat="1" ht="16.5" x14ac:dyDescent="0.25">
      <c r="A760" s="91"/>
      <c r="B760" s="95" t="s">
        <v>751</v>
      </c>
      <c r="C760" s="91"/>
      <c r="D760" s="91"/>
      <c r="E760" s="91"/>
      <c r="F760" s="151"/>
      <c r="G760" s="95"/>
      <c r="H760" s="159"/>
      <c r="I760" s="38"/>
      <c r="J760" s="39"/>
      <c r="K760" s="40"/>
      <c r="L760" s="35"/>
    </row>
    <row r="761" spans="1:12" s="42" customFormat="1" ht="16.5" x14ac:dyDescent="0.25">
      <c r="A761" s="91"/>
      <c r="B761" s="95" t="s">
        <v>752</v>
      </c>
      <c r="C761" s="91"/>
      <c r="D761" s="91"/>
      <c r="E761" s="91"/>
      <c r="F761" s="151"/>
      <c r="G761" s="95"/>
      <c r="H761" s="159"/>
      <c r="I761" s="38"/>
      <c r="J761" s="39"/>
      <c r="K761" s="40"/>
      <c r="L761" s="35"/>
    </row>
    <row r="762" spans="1:12" s="42" customFormat="1" ht="16.5" x14ac:dyDescent="0.25">
      <c r="A762" s="91"/>
      <c r="B762" s="95" t="s">
        <v>753</v>
      </c>
      <c r="C762" s="91"/>
      <c r="D762" s="91"/>
      <c r="E762" s="91"/>
      <c r="F762" s="151"/>
      <c r="G762" s="95"/>
      <c r="H762" s="159"/>
      <c r="I762" s="38"/>
      <c r="J762" s="39"/>
      <c r="K762" s="40"/>
      <c r="L762" s="35"/>
    </row>
    <row r="763" spans="1:12" s="42" customFormat="1" ht="16.5" x14ac:dyDescent="0.25">
      <c r="A763" s="91"/>
      <c r="B763" s="95" t="s">
        <v>754</v>
      </c>
      <c r="C763" s="91"/>
      <c r="D763" s="91"/>
      <c r="E763" s="91"/>
      <c r="F763" s="151"/>
      <c r="G763" s="95"/>
      <c r="H763" s="159"/>
      <c r="I763" s="38"/>
      <c r="J763" s="39"/>
      <c r="K763" s="40"/>
      <c r="L763" s="35"/>
    </row>
    <row r="764" spans="1:12" s="42" customFormat="1" ht="16.5" x14ac:dyDescent="0.25">
      <c r="A764" s="91"/>
      <c r="B764" s="95" t="s">
        <v>128</v>
      </c>
      <c r="C764" s="91"/>
      <c r="D764" s="91"/>
      <c r="E764" s="91"/>
      <c r="F764" s="151"/>
      <c r="G764" s="95"/>
      <c r="H764" s="159"/>
      <c r="I764" s="38"/>
      <c r="J764" s="39"/>
      <c r="K764" s="40"/>
      <c r="L764" s="35"/>
    </row>
    <row r="765" spans="1:12" s="42" customFormat="1" ht="16.5" x14ac:dyDescent="0.25">
      <c r="A765" s="91"/>
      <c r="B765" s="95" t="s">
        <v>755</v>
      </c>
      <c r="C765" s="91"/>
      <c r="D765" s="91"/>
      <c r="E765" s="91"/>
      <c r="F765" s="151"/>
      <c r="G765" s="95"/>
      <c r="H765" s="159"/>
      <c r="I765" s="38"/>
      <c r="J765" s="39"/>
      <c r="K765" s="40"/>
      <c r="L765" s="35"/>
    </row>
    <row r="766" spans="1:12" s="42" customFormat="1" ht="31.5" x14ac:dyDescent="0.25">
      <c r="A766" s="91"/>
      <c r="B766" s="95" t="s">
        <v>756</v>
      </c>
      <c r="C766" s="91"/>
      <c r="D766" s="91"/>
      <c r="E766" s="91"/>
      <c r="F766" s="151"/>
      <c r="G766" s="95"/>
      <c r="H766" s="159"/>
      <c r="I766" s="38"/>
      <c r="J766" s="39"/>
      <c r="K766" s="40"/>
      <c r="L766" s="35"/>
    </row>
    <row r="767" spans="1:12" s="42" customFormat="1" ht="47.25" x14ac:dyDescent="0.25">
      <c r="A767" s="91"/>
      <c r="B767" s="95" t="s">
        <v>757</v>
      </c>
      <c r="C767" s="91"/>
      <c r="D767" s="91"/>
      <c r="E767" s="91"/>
      <c r="F767" s="151"/>
      <c r="G767" s="95"/>
      <c r="H767" s="159"/>
      <c r="I767" s="38"/>
      <c r="J767" s="39"/>
      <c r="K767" s="40"/>
      <c r="L767" s="35"/>
    </row>
    <row r="768" spans="1:12" s="42" customFormat="1" ht="47.25" x14ac:dyDescent="0.25">
      <c r="A768" s="91"/>
      <c r="B768" s="95" t="s">
        <v>758</v>
      </c>
      <c r="C768" s="91"/>
      <c r="D768" s="91"/>
      <c r="E768" s="91"/>
      <c r="F768" s="151"/>
      <c r="G768" s="95"/>
      <c r="H768" s="159"/>
      <c r="I768" s="38"/>
      <c r="J768" s="39"/>
      <c r="K768" s="40"/>
      <c r="L768" s="35"/>
    </row>
    <row r="769" spans="1:12" s="42" customFormat="1" ht="31.5" x14ac:dyDescent="0.25">
      <c r="A769" s="91"/>
      <c r="B769" s="95" t="s">
        <v>759</v>
      </c>
      <c r="C769" s="91"/>
      <c r="D769" s="91"/>
      <c r="E769" s="91"/>
      <c r="F769" s="151"/>
      <c r="G769" s="95"/>
      <c r="H769" s="159"/>
      <c r="I769" s="38"/>
      <c r="J769" s="39"/>
      <c r="K769" s="40"/>
      <c r="L769" s="35"/>
    </row>
    <row r="770" spans="1:12" s="42" customFormat="1" ht="31.5" x14ac:dyDescent="0.25">
      <c r="A770" s="91"/>
      <c r="B770" s="95" t="s">
        <v>760</v>
      </c>
      <c r="C770" s="91"/>
      <c r="D770" s="91"/>
      <c r="E770" s="91"/>
      <c r="F770" s="151"/>
      <c r="G770" s="95"/>
      <c r="H770" s="159"/>
      <c r="I770" s="38"/>
      <c r="J770" s="39"/>
      <c r="K770" s="40"/>
      <c r="L770" s="35"/>
    </row>
    <row r="771" spans="1:12" s="42" customFormat="1" ht="31.5" x14ac:dyDescent="0.25">
      <c r="A771" s="91"/>
      <c r="B771" s="95" t="s">
        <v>761</v>
      </c>
      <c r="C771" s="91"/>
      <c r="D771" s="91"/>
      <c r="E771" s="91"/>
      <c r="F771" s="151"/>
      <c r="G771" s="95"/>
      <c r="H771" s="159"/>
      <c r="I771" s="38"/>
      <c r="J771" s="39"/>
      <c r="K771" s="40"/>
      <c r="L771" s="35"/>
    </row>
    <row r="772" spans="1:12" s="42" customFormat="1" ht="16.5" x14ac:dyDescent="0.25">
      <c r="A772" s="91"/>
      <c r="B772" s="95" t="s">
        <v>762</v>
      </c>
      <c r="C772" s="91"/>
      <c r="D772" s="91"/>
      <c r="E772" s="91"/>
      <c r="F772" s="151"/>
      <c r="G772" s="95"/>
      <c r="H772" s="159"/>
      <c r="I772" s="38"/>
      <c r="J772" s="39"/>
      <c r="K772" s="40"/>
      <c r="L772" s="35"/>
    </row>
    <row r="773" spans="1:12" s="42" customFormat="1" ht="16.5" x14ac:dyDescent="0.25">
      <c r="A773" s="91"/>
      <c r="B773" s="95" t="s">
        <v>763</v>
      </c>
      <c r="C773" s="91"/>
      <c r="D773" s="91"/>
      <c r="E773" s="91"/>
      <c r="F773" s="151"/>
      <c r="G773" s="95"/>
      <c r="H773" s="159"/>
      <c r="I773" s="38"/>
      <c r="J773" s="39"/>
      <c r="K773" s="40"/>
      <c r="L773" s="35"/>
    </row>
    <row r="774" spans="1:12" s="42" customFormat="1" ht="16.5" x14ac:dyDescent="0.25">
      <c r="A774" s="91"/>
      <c r="B774" s="95" t="s">
        <v>764</v>
      </c>
      <c r="C774" s="91"/>
      <c r="D774" s="91"/>
      <c r="E774" s="91"/>
      <c r="F774" s="151"/>
      <c r="G774" s="95"/>
      <c r="H774" s="159"/>
      <c r="I774" s="38"/>
      <c r="J774" s="39"/>
      <c r="K774" s="40"/>
      <c r="L774" s="35"/>
    </row>
    <row r="775" spans="1:12" s="42" customFormat="1" ht="31.5" x14ac:dyDescent="0.25">
      <c r="A775" s="91"/>
      <c r="B775" s="95" t="s">
        <v>765</v>
      </c>
      <c r="C775" s="91"/>
      <c r="D775" s="91"/>
      <c r="E775" s="91"/>
      <c r="F775" s="151"/>
      <c r="G775" s="95"/>
      <c r="H775" s="159"/>
      <c r="I775" s="38"/>
      <c r="J775" s="39"/>
      <c r="K775" s="40"/>
      <c r="L775" s="35"/>
    </row>
    <row r="776" spans="1:12" s="42" customFormat="1" ht="16.5" x14ac:dyDescent="0.25">
      <c r="A776" s="91"/>
      <c r="B776" s="95" t="s">
        <v>766</v>
      </c>
      <c r="C776" s="91"/>
      <c r="D776" s="91"/>
      <c r="E776" s="91"/>
      <c r="F776" s="151"/>
      <c r="G776" s="95"/>
      <c r="H776" s="159"/>
      <c r="I776" s="38"/>
      <c r="J776" s="39"/>
      <c r="K776" s="40"/>
      <c r="L776" s="35"/>
    </row>
    <row r="777" spans="1:12" s="42" customFormat="1" ht="36" customHeight="1" x14ac:dyDescent="0.25">
      <c r="A777" s="91"/>
      <c r="B777" s="95" t="s">
        <v>767</v>
      </c>
      <c r="C777" s="91"/>
      <c r="D777" s="91"/>
      <c r="E777" s="91"/>
      <c r="F777" s="151"/>
      <c r="G777" s="95"/>
      <c r="H777" s="159"/>
      <c r="I777" s="38"/>
      <c r="J777" s="39"/>
      <c r="K777" s="40"/>
      <c r="L777" s="35"/>
    </row>
    <row r="778" spans="1:12" s="42" customFormat="1" ht="47.25" x14ac:dyDescent="0.25">
      <c r="A778" s="91"/>
      <c r="B778" s="95" t="s">
        <v>768</v>
      </c>
      <c r="C778" s="91"/>
      <c r="D778" s="91"/>
      <c r="E778" s="91"/>
      <c r="F778" s="151"/>
      <c r="G778" s="95"/>
      <c r="H778" s="159"/>
      <c r="I778" s="38"/>
      <c r="J778" s="39"/>
      <c r="K778" s="40"/>
      <c r="L778" s="35"/>
    </row>
    <row r="779" spans="1:12" s="42" customFormat="1" ht="47.25" x14ac:dyDescent="0.25">
      <c r="A779" s="91"/>
      <c r="B779" s="95" t="s">
        <v>769</v>
      </c>
      <c r="C779" s="91"/>
      <c r="D779" s="91"/>
      <c r="E779" s="91"/>
      <c r="F779" s="151"/>
      <c r="G779" s="95"/>
      <c r="H779" s="159"/>
      <c r="I779" s="38"/>
      <c r="J779" s="39"/>
      <c r="K779" s="40"/>
      <c r="L779" s="35"/>
    </row>
    <row r="780" spans="1:12" s="42" customFormat="1" ht="16.5" x14ac:dyDescent="0.25">
      <c r="A780" s="91"/>
      <c r="B780" s="95" t="s">
        <v>770</v>
      </c>
      <c r="C780" s="91"/>
      <c r="D780" s="91"/>
      <c r="E780" s="91"/>
      <c r="F780" s="151"/>
      <c r="G780" s="95"/>
      <c r="H780" s="159"/>
      <c r="I780" s="38"/>
      <c r="J780" s="39"/>
      <c r="K780" s="40"/>
      <c r="L780" s="35"/>
    </row>
    <row r="781" spans="1:12" s="42" customFormat="1" ht="31.5" x14ac:dyDescent="0.25">
      <c r="A781" s="91"/>
      <c r="B781" s="95" t="s">
        <v>771</v>
      </c>
      <c r="C781" s="91"/>
      <c r="D781" s="91"/>
      <c r="E781" s="91"/>
      <c r="F781" s="151"/>
      <c r="G781" s="95"/>
      <c r="H781" s="159"/>
      <c r="I781" s="38"/>
      <c r="J781" s="39"/>
      <c r="K781" s="40"/>
      <c r="L781" s="35"/>
    </row>
    <row r="782" spans="1:12" s="42" customFormat="1" ht="47.25" x14ac:dyDescent="0.25">
      <c r="A782" s="91"/>
      <c r="B782" s="95" t="s">
        <v>772</v>
      </c>
      <c r="C782" s="91"/>
      <c r="D782" s="91"/>
      <c r="E782" s="91"/>
      <c r="F782" s="151"/>
      <c r="G782" s="95"/>
      <c r="H782" s="159"/>
      <c r="I782" s="38"/>
      <c r="J782" s="39"/>
      <c r="K782" s="40"/>
      <c r="L782" s="35"/>
    </row>
    <row r="783" spans="1:12" s="42" customFormat="1" ht="16.5" x14ac:dyDescent="0.25">
      <c r="A783" s="91"/>
      <c r="B783" s="95" t="s">
        <v>773</v>
      </c>
      <c r="C783" s="91"/>
      <c r="D783" s="91"/>
      <c r="E783" s="91"/>
      <c r="F783" s="151"/>
      <c r="G783" s="95"/>
      <c r="H783" s="159"/>
      <c r="I783" s="38"/>
      <c r="J783" s="39"/>
      <c r="K783" s="40"/>
      <c r="L783" s="35"/>
    </row>
    <row r="784" spans="1:12" s="42" customFormat="1" ht="16.5" x14ac:dyDescent="0.25">
      <c r="A784" s="91"/>
      <c r="B784" s="95" t="s">
        <v>762</v>
      </c>
      <c r="C784" s="91"/>
      <c r="D784" s="91"/>
      <c r="E784" s="91"/>
      <c r="F784" s="151"/>
      <c r="G784" s="95"/>
      <c r="H784" s="159"/>
      <c r="I784" s="38"/>
      <c r="J784" s="39"/>
      <c r="K784" s="40"/>
      <c r="L784" s="35"/>
    </row>
    <row r="785" spans="1:12" s="42" customFormat="1" ht="31.5" x14ac:dyDescent="0.25">
      <c r="A785" s="91"/>
      <c r="B785" s="95" t="s">
        <v>774</v>
      </c>
      <c r="C785" s="91"/>
      <c r="D785" s="91"/>
      <c r="E785" s="91"/>
      <c r="F785" s="151"/>
      <c r="G785" s="95"/>
      <c r="H785" s="159"/>
      <c r="I785" s="38"/>
      <c r="J785" s="39"/>
      <c r="K785" s="40"/>
      <c r="L785" s="35"/>
    </row>
    <row r="786" spans="1:12" s="42" customFormat="1" ht="16.5" x14ac:dyDescent="0.25">
      <c r="A786" s="91"/>
      <c r="B786" s="95" t="s">
        <v>775</v>
      </c>
      <c r="C786" s="91"/>
      <c r="D786" s="91"/>
      <c r="E786" s="91"/>
      <c r="F786" s="151"/>
      <c r="G786" s="95"/>
      <c r="H786" s="159"/>
      <c r="I786" s="38"/>
      <c r="J786" s="39"/>
      <c r="K786" s="40"/>
      <c r="L786" s="35"/>
    </row>
    <row r="787" spans="1:12" s="42" customFormat="1" ht="16.5" x14ac:dyDescent="0.25">
      <c r="A787" s="91"/>
      <c r="B787" s="95" t="s">
        <v>776</v>
      </c>
      <c r="C787" s="91"/>
      <c r="D787" s="91"/>
      <c r="E787" s="91"/>
      <c r="F787" s="151"/>
      <c r="G787" s="95"/>
      <c r="H787" s="159"/>
      <c r="I787" s="38"/>
      <c r="J787" s="39"/>
      <c r="K787" s="40"/>
      <c r="L787" s="35"/>
    </row>
    <row r="788" spans="1:12" s="42" customFormat="1" ht="16.5" x14ac:dyDescent="0.25">
      <c r="A788" s="91"/>
      <c r="B788" s="95" t="s">
        <v>777</v>
      </c>
      <c r="C788" s="91"/>
      <c r="D788" s="91"/>
      <c r="E788" s="91"/>
      <c r="F788" s="151"/>
      <c r="G788" s="95"/>
      <c r="H788" s="159"/>
      <c r="I788" s="38"/>
      <c r="J788" s="39"/>
      <c r="K788" s="40"/>
      <c r="L788" s="35"/>
    </row>
    <row r="789" spans="1:12" s="42" customFormat="1" ht="47.25" x14ac:dyDescent="0.25">
      <c r="A789" s="91"/>
      <c r="B789" s="95" t="s">
        <v>778</v>
      </c>
      <c r="C789" s="91"/>
      <c r="D789" s="91"/>
      <c r="E789" s="91"/>
      <c r="F789" s="151"/>
      <c r="G789" s="95"/>
      <c r="H789" s="159"/>
      <c r="I789" s="38"/>
      <c r="J789" s="39"/>
      <c r="K789" s="40"/>
      <c r="L789" s="35"/>
    </row>
    <row r="790" spans="1:12" s="42" customFormat="1" ht="47.25" x14ac:dyDescent="0.25">
      <c r="A790" s="91"/>
      <c r="B790" s="95" t="s">
        <v>779</v>
      </c>
      <c r="C790" s="91"/>
      <c r="D790" s="91"/>
      <c r="E790" s="91"/>
      <c r="F790" s="151"/>
      <c r="G790" s="95"/>
      <c r="H790" s="159"/>
      <c r="I790" s="38"/>
      <c r="J790" s="39"/>
      <c r="K790" s="40"/>
      <c r="L790" s="35"/>
    </row>
    <row r="791" spans="1:12" s="42" customFormat="1" ht="47.25" x14ac:dyDescent="0.25">
      <c r="A791" s="91"/>
      <c r="B791" s="95" t="s">
        <v>780</v>
      </c>
      <c r="C791" s="91"/>
      <c r="D791" s="91"/>
      <c r="E791" s="91"/>
      <c r="F791" s="151"/>
      <c r="G791" s="95"/>
      <c r="H791" s="159"/>
      <c r="I791" s="38"/>
      <c r="J791" s="39"/>
      <c r="K791" s="40"/>
      <c r="L791" s="35"/>
    </row>
    <row r="792" spans="1:12" s="42" customFormat="1" ht="31.5" x14ac:dyDescent="0.25">
      <c r="A792" s="91"/>
      <c r="B792" s="95" t="s">
        <v>781</v>
      </c>
      <c r="C792" s="91"/>
      <c r="D792" s="91"/>
      <c r="E792" s="91"/>
      <c r="F792" s="151"/>
      <c r="G792" s="95"/>
      <c r="H792" s="159"/>
      <c r="I792" s="38"/>
      <c r="J792" s="39"/>
      <c r="K792" s="40"/>
      <c r="L792" s="35"/>
    </row>
    <row r="793" spans="1:12" s="42" customFormat="1" ht="16.5" x14ac:dyDescent="0.25">
      <c r="A793" s="91"/>
      <c r="B793" s="95" t="s">
        <v>782</v>
      </c>
      <c r="C793" s="91"/>
      <c r="D793" s="91"/>
      <c r="E793" s="91"/>
      <c r="F793" s="151"/>
      <c r="G793" s="95"/>
      <c r="H793" s="159"/>
      <c r="I793" s="38"/>
      <c r="J793" s="39"/>
      <c r="K793" s="40"/>
      <c r="L793" s="35"/>
    </row>
    <row r="794" spans="1:12" s="42" customFormat="1" ht="78.75" x14ac:dyDescent="0.25">
      <c r="A794" s="91"/>
      <c r="B794" s="95" t="s">
        <v>783</v>
      </c>
      <c r="C794" s="91"/>
      <c r="D794" s="91"/>
      <c r="E794" s="91"/>
      <c r="F794" s="151"/>
      <c r="G794" s="95"/>
      <c r="H794" s="159"/>
      <c r="I794" s="38"/>
      <c r="J794" s="39"/>
      <c r="K794" s="40"/>
      <c r="L794" s="35"/>
    </row>
    <row r="795" spans="1:12" s="42" customFormat="1" ht="47.25" x14ac:dyDescent="0.25">
      <c r="A795" s="91"/>
      <c r="B795" s="95" t="s">
        <v>784</v>
      </c>
      <c r="C795" s="91"/>
      <c r="D795" s="91"/>
      <c r="E795" s="91"/>
      <c r="F795" s="151"/>
      <c r="G795" s="95"/>
      <c r="H795" s="159"/>
      <c r="I795" s="38"/>
      <c r="J795" s="39"/>
      <c r="K795" s="40"/>
      <c r="L795" s="35"/>
    </row>
    <row r="796" spans="1:12" s="42" customFormat="1" ht="16.5" x14ac:dyDescent="0.25">
      <c r="A796" s="91"/>
      <c r="B796" s="95" t="s">
        <v>785</v>
      </c>
      <c r="C796" s="91"/>
      <c r="D796" s="91"/>
      <c r="E796" s="91"/>
      <c r="F796" s="151"/>
      <c r="G796" s="95"/>
      <c r="H796" s="159"/>
      <c r="I796" s="38"/>
      <c r="J796" s="39"/>
      <c r="K796" s="40"/>
      <c r="L796" s="35"/>
    </row>
    <row r="797" spans="1:12" s="42" customFormat="1" ht="31.5" x14ac:dyDescent="0.25">
      <c r="A797" s="91"/>
      <c r="B797" s="95" t="s">
        <v>786</v>
      </c>
      <c r="C797" s="91"/>
      <c r="D797" s="91"/>
      <c r="E797" s="91"/>
      <c r="F797" s="151"/>
      <c r="G797" s="95"/>
      <c r="H797" s="159"/>
      <c r="I797" s="38"/>
      <c r="J797" s="39"/>
      <c r="K797" s="40"/>
      <c r="L797" s="35"/>
    </row>
    <row r="798" spans="1:12" s="42" customFormat="1" ht="31.5" x14ac:dyDescent="0.25">
      <c r="A798" s="91"/>
      <c r="B798" s="95" t="s">
        <v>787</v>
      </c>
      <c r="C798" s="91"/>
      <c r="D798" s="91"/>
      <c r="E798" s="91"/>
      <c r="F798" s="151"/>
      <c r="G798" s="95"/>
      <c r="H798" s="159"/>
      <c r="I798" s="38"/>
      <c r="J798" s="39"/>
      <c r="K798" s="40"/>
      <c r="L798" s="35"/>
    </row>
    <row r="799" spans="1:12" s="42" customFormat="1" ht="16.5" x14ac:dyDescent="0.25">
      <c r="A799" s="91"/>
      <c r="B799" s="95" t="s">
        <v>788</v>
      </c>
      <c r="C799" s="91"/>
      <c r="D799" s="91"/>
      <c r="E799" s="91"/>
      <c r="F799" s="151"/>
      <c r="G799" s="95"/>
      <c r="H799" s="159"/>
      <c r="I799" s="38"/>
      <c r="J799" s="39"/>
      <c r="K799" s="40"/>
      <c r="L799" s="35"/>
    </row>
    <row r="800" spans="1:12" s="42" customFormat="1" ht="31.5" x14ac:dyDescent="0.25">
      <c r="A800" s="91"/>
      <c r="B800" s="95" t="s">
        <v>789</v>
      </c>
      <c r="C800" s="91"/>
      <c r="D800" s="91"/>
      <c r="E800" s="91"/>
      <c r="F800" s="151"/>
      <c r="G800" s="95"/>
      <c r="H800" s="159"/>
      <c r="I800" s="38"/>
      <c r="J800" s="39"/>
      <c r="K800" s="40"/>
      <c r="L800" s="35"/>
    </row>
    <row r="801" spans="1:12" s="42" customFormat="1" ht="16.5" x14ac:dyDescent="0.25">
      <c r="A801" s="91"/>
      <c r="B801" s="95" t="s">
        <v>790</v>
      </c>
      <c r="C801" s="91"/>
      <c r="D801" s="91"/>
      <c r="E801" s="91"/>
      <c r="F801" s="151"/>
      <c r="G801" s="95"/>
      <c r="H801" s="159"/>
      <c r="I801" s="38"/>
      <c r="J801" s="39"/>
      <c r="K801" s="40"/>
      <c r="L801" s="35"/>
    </row>
    <row r="802" spans="1:12" s="42" customFormat="1" ht="31.5" x14ac:dyDescent="0.25">
      <c r="A802" s="91"/>
      <c r="B802" s="95" t="s">
        <v>791</v>
      </c>
      <c r="C802" s="91"/>
      <c r="D802" s="91"/>
      <c r="E802" s="91"/>
      <c r="F802" s="151"/>
      <c r="G802" s="95"/>
      <c r="H802" s="159"/>
      <c r="I802" s="38"/>
      <c r="J802" s="39"/>
      <c r="K802" s="40"/>
      <c r="L802" s="35"/>
    </row>
    <row r="803" spans="1:12" s="42" customFormat="1" ht="16.5" x14ac:dyDescent="0.25">
      <c r="A803" s="91"/>
      <c r="B803" s="95" t="s">
        <v>792</v>
      </c>
      <c r="C803" s="91"/>
      <c r="D803" s="91"/>
      <c r="E803" s="91"/>
      <c r="F803" s="151"/>
      <c r="G803" s="95"/>
      <c r="H803" s="159"/>
      <c r="I803" s="38"/>
      <c r="J803" s="39"/>
      <c r="K803" s="40"/>
      <c r="L803" s="35"/>
    </row>
    <row r="804" spans="1:12" s="42" customFormat="1" ht="31.5" x14ac:dyDescent="0.25">
      <c r="A804" s="91"/>
      <c r="B804" s="95" t="s">
        <v>793</v>
      </c>
      <c r="C804" s="91"/>
      <c r="D804" s="91"/>
      <c r="E804" s="91"/>
      <c r="F804" s="151"/>
      <c r="G804" s="95"/>
      <c r="H804" s="159"/>
      <c r="I804" s="38"/>
      <c r="J804" s="39"/>
      <c r="K804" s="40"/>
      <c r="L804" s="35"/>
    </row>
    <row r="805" spans="1:12" s="42" customFormat="1" ht="47.25" x14ac:dyDescent="0.25">
      <c r="A805" s="91"/>
      <c r="B805" s="95" t="s">
        <v>794</v>
      </c>
      <c r="C805" s="91"/>
      <c r="D805" s="91"/>
      <c r="E805" s="91"/>
      <c r="F805" s="151"/>
      <c r="G805" s="95"/>
      <c r="H805" s="159"/>
      <c r="I805" s="38"/>
      <c r="J805" s="39"/>
      <c r="K805" s="40"/>
      <c r="L805" s="35"/>
    </row>
    <row r="806" spans="1:12" s="42" customFormat="1" ht="31.5" x14ac:dyDescent="0.25">
      <c r="A806" s="91"/>
      <c r="B806" s="95" t="s">
        <v>795</v>
      </c>
      <c r="C806" s="91"/>
      <c r="D806" s="91"/>
      <c r="E806" s="91"/>
      <c r="F806" s="151"/>
      <c r="G806" s="95"/>
      <c r="H806" s="159"/>
      <c r="I806" s="38"/>
      <c r="J806" s="39"/>
      <c r="K806" s="40"/>
      <c r="L806" s="35"/>
    </row>
    <row r="807" spans="1:12" s="42" customFormat="1" ht="47.25" x14ac:dyDescent="0.25">
      <c r="A807" s="91"/>
      <c r="B807" s="95" t="s">
        <v>796</v>
      </c>
      <c r="C807" s="91"/>
      <c r="D807" s="91"/>
      <c r="E807" s="91"/>
      <c r="F807" s="151"/>
      <c r="G807" s="95"/>
      <c r="H807" s="159"/>
      <c r="I807" s="38"/>
      <c r="J807" s="39"/>
      <c r="K807" s="40"/>
      <c r="L807" s="35"/>
    </row>
    <row r="808" spans="1:12" s="42" customFormat="1" ht="63" x14ac:dyDescent="0.25">
      <c r="A808" s="91"/>
      <c r="B808" s="95" t="s">
        <v>797</v>
      </c>
      <c r="C808" s="91"/>
      <c r="D808" s="91"/>
      <c r="E808" s="91"/>
      <c r="F808" s="151"/>
      <c r="G808" s="95"/>
      <c r="H808" s="159"/>
      <c r="I808" s="38"/>
      <c r="J808" s="39"/>
      <c r="K808" s="40"/>
      <c r="L808" s="35"/>
    </row>
    <row r="809" spans="1:12" s="42" customFormat="1" ht="31.5" x14ac:dyDescent="0.25">
      <c r="A809" s="91"/>
      <c r="B809" s="95" t="s">
        <v>798</v>
      </c>
      <c r="C809" s="91"/>
      <c r="D809" s="91"/>
      <c r="E809" s="91"/>
      <c r="F809" s="151"/>
      <c r="G809" s="95"/>
      <c r="H809" s="159"/>
      <c r="I809" s="38"/>
      <c r="J809" s="39"/>
      <c r="K809" s="40"/>
      <c r="L809" s="35"/>
    </row>
    <row r="810" spans="1:12" s="42" customFormat="1" ht="16.5" x14ac:dyDescent="0.25">
      <c r="A810" s="91"/>
      <c r="B810" s="95" t="s">
        <v>799</v>
      </c>
      <c r="C810" s="91"/>
      <c r="D810" s="91"/>
      <c r="E810" s="91"/>
      <c r="F810" s="151"/>
      <c r="G810" s="95"/>
      <c r="H810" s="159"/>
      <c r="I810" s="38"/>
      <c r="J810" s="39"/>
      <c r="K810" s="40"/>
      <c r="L810" s="35"/>
    </row>
    <row r="811" spans="1:12" s="42" customFormat="1" ht="47.25" x14ac:dyDescent="0.25">
      <c r="A811" s="91"/>
      <c r="B811" s="95" t="s">
        <v>800</v>
      </c>
      <c r="C811" s="91"/>
      <c r="D811" s="91"/>
      <c r="E811" s="91"/>
      <c r="F811" s="151"/>
      <c r="G811" s="95"/>
      <c r="H811" s="159"/>
      <c r="I811" s="38"/>
      <c r="J811" s="39"/>
      <c r="K811" s="40"/>
      <c r="L811" s="35"/>
    </row>
    <row r="812" spans="1:12" s="42" customFormat="1" ht="16.5" x14ac:dyDescent="0.25">
      <c r="A812" s="91"/>
      <c r="B812" s="95" t="s">
        <v>801</v>
      </c>
      <c r="C812" s="91"/>
      <c r="D812" s="91"/>
      <c r="E812" s="91"/>
      <c r="F812" s="151"/>
      <c r="G812" s="95"/>
      <c r="H812" s="159"/>
      <c r="I812" s="38"/>
      <c r="J812" s="39"/>
      <c r="K812" s="40"/>
      <c r="L812" s="35"/>
    </row>
    <row r="813" spans="1:12" s="42" customFormat="1" ht="16.5" x14ac:dyDescent="0.25">
      <c r="A813" s="91"/>
      <c r="B813" s="95" t="s">
        <v>802</v>
      </c>
      <c r="C813" s="91"/>
      <c r="D813" s="91"/>
      <c r="E813" s="91"/>
      <c r="F813" s="151"/>
      <c r="G813" s="95"/>
      <c r="H813" s="159"/>
      <c r="I813" s="38"/>
      <c r="J813" s="39"/>
      <c r="K813" s="40"/>
      <c r="L813" s="35"/>
    </row>
    <row r="814" spans="1:12" s="42" customFormat="1" ht="16.5" x14ac:dyDescent="0.25">
      <c r="A814" s="91"/>
      <c r="B814" s="95" t="s">
        <v>803</v>
      </c>
      <c r="C814" s="91"/>
      <c r="D814" s="91"/>
      <c r="E814" s="91"/>
      <c r="F814" s="151"/>
      <c r="G814" s="95"/>
      <c r="H814" s="159"/>
      <c r="I814" s="38"/>
      <c r="J814" s="39"/>
      <c r="K814" s="40"/>
      <c r="L814" s="35"/>
    </row>
    <row r="815" spans="1:12" s="42" customFormat="1" ht="31.5" x14ac:dyDescent="0.25">
      <c r="A815" s="91"/>
      <c r="B815" s="95" t="s">
        <v>804</v>
      </c>
      <c r="C815" s="91"/>
      <c r="D815" s="91"/>
      <c r="E815" s="91"/>
      <c r="F815" s="151"/>
      <c r="G815" s="95"/>
      <c r="H815" s="159"/>
      <c r="I815" s="38"/>
      <c r="J815" s="39"/>
      <c r="K815" s="40"/>
      <c r="L815" s="35"/>
    </row>
    <row r="816" spans="1:12" s="42" customFormat="1" ht="63" x14ac:dyDescent="0.25">
      <c r="A816" s="91"/>
      <c r="B816" s="95" t="s">
        <v>805</v>
      </c>
      <c r="C816" s="91"/>
      <c r="D816" s="91"/>
      <c r="E816" s="91"/>
      <c r="F816" s="151"/>
      <c r="G816" s="95"/>
      <c r="H816" s="159"/>
      <c r="I816" s="38"/>
      <c r="J816" s="39"/>
      <c r="K816" s="40"/>
      <c r="L816" s="35"/>
    </row>
    <row r="817" spans="1:12" s="42" customFormat="1" ht="94.5" x14ac:dyDescent="0.25">
      <c r="A817" s="91"/>
      <c r="B817" s="95" t="s">
        <v>806</v>
      </c>
      <c r="C817" s="91"/>
      <c r="D817" s="91"/>
      <c r="E817" s="91"/>
      <c r="F817" s="151"/>
      <c r="G817" s="95"/>
      <c r="H817" s="159"/>
      <c r="I817" s="38"/>
      <c r="J817" s="39"/>
      <c r="K817" s="40"/>
      <c r="L817" s="35"/>
    </row>
    <row r="818" spans="1:12" s="42" customFormat="1" ht="31.5" x14ac:dyDescent="0.25">
      <c r="A818" s="91"/>
      <c r="B818" s="95" t="s">
        <v>807</v>
      </c>
      <c r="C818" s="91"/>
      <c r="D818" s="91"/>
      <c r="E818" s="91"/>
      <c r="F818" s="151"/>
      <c r="G818" s="95"/>
      <c r="H818" s="159"/>
      <c r="I818" s="38"/>
      <c r="J818" s="39"/>
      <c r="K818" s="40"/>
      <c r="L818" s="35"/>
    </row>
    <row r="819" spans="1:12" s="42" customFormat="1" ht="78.75" x14ac:dyDescent="0.25">
      <c r="A819" s="91"/>
      <c r="B819" s="95" t="s">
        <v>808</v>
      </c>
      <c r="C819" s="91"/>
      <c r="D819" s="91"/>
      <c r="E819" s="91"/>
      <c r="F819" s="151"/>
      <c r="G819" s="95"/>
      <c r="H819" s="159"/>
      <c r="I819" s="38"/>
      <c r="J819" s="39"/>
      <c r="K819" s="40"/>
      <c r="L819" s="35"/>
    </row>
    <row r="820" spans="1:12" s="42" customFormat="1" ht="47.25" x14ac:dyDescent="0.25">
      <c r="A820" s="91"/>
      <c r="B820" s="95" t="s">
        <v>809</v>
      </c>
      <c r="C820" s="91"/>
      <c r="D820" s="91"/>
      <c r="E820" s="91"/>
      <c r="F820" s="151"/>
      <c r="G820" s="95"/>
      <c r="H820" s="159"/>
      <c r="I820" s="38"/>
      <c r="J820" s="39"/>
      <c r="K820" s="40"/>
      <c r="L820" s="35"/>
    </row>
    <row r="821" spans="1:12" s="42" customFormat="1" ht="63" x14ac:dyDescent="0.25">
      <c r="A821" s="91"/>
      <c r="B821" s="95" t="s">
        <v>810</v>
      </c>
      <c r="C821" s="91"/>
      <c r="D821" s="91"/>
      <c r="E821" s="91"/>
      <c r="F821" s="151"/>
      <c r="G821" s="95"/>
      <c r="H821" s="159"/>
      <c r="I821" s="38"/>
      <c r="J821" s="39"/>
      <c r="K821" s="40"/>
      <c r="L821" s="35"/>
    </row>
    <row r="822" spans="1:12" s="42" customFormat="1" ht="16.5" x14ac:dyDescent="0.25">
      <c r="A822" s="91"/>
      <c r="B822" s="95" t="s">
        <v>811</v>
      </c>
      <c r="C822" s="91"/>
      <c r="D822" s="91"/>
      <c r="E822" s="91"/>
      <c r="F822" s="151"/>
      <c r="G822" s="95"/>
      <c r="H822" s="159"/>
      <c r="I822" s="38"/>
      <c r="J822" s="39"/>
      <c r="K822" s="40"/>
      <c r="L822" s="35"/>
    </row>
    <row r="823" spans="1:12" s="42" customFormat="1" ht="16.5" x14ac:dyDescent="0.25">
      <c r="A823" s="91"/>
      <c r="B823" s="95" t="s">
        <v>812</v>
      </c>
      <c r="C823" s="91"/>
      <c r="D823" s="91"/>
      <c r="E823" s="91"/>
      <c r="F823" s="151"/>
      <c r="G823" s="95"/>
      <c r="H823" s="159"/>
      <c r="I823" s="38"/>
      <c r="J823" s="39"/>
      <c r="K823" s="40"/>
      <c r="L823" s="35"/>
    </row>
    <row r="824" spans="1:12" s="42" customFormat="1" ht="16.5" x14ac:dyDescent="0.25">
      <c r="A824" s="91"/>
      <c r="B824" s="95" t="s">
        <v>813</v>
      </c>
      <c r="C824" s="91"/>
      <c r="D824" s="91"/>
      <c r="E824" s="91"/>
      <c r="F824" s="151"/>
      <c r="G824" s="95"/>
      <c r="H824" s="159"/>
      <c r="I824" s="38"/>
      <c r="J824" s="39"/>
      <c r="K824" s="40"/>
      <c r="L824" s="35"/>
    </row>
    <row r="825" spans="1:12" s="42" customFormat="1" ht="16.5" x14ac:dyDescent="0.25">
      <c r="A825" s="91"/>
      <c r="B825" s="95" t="s">
        <v>814</v>
      </c>
      <c r="C825" s="91"/>
      <c r="D825" s="91"/>
      <c r="E825" s="91"/>
      <c r="F825" s="151"/>
      <c r="G825" s="95"/>
      <c r="H825" s="159"/>
      <c r="I825" s="38"/>
      <c r="J825" s="39"/>
      <c r="K825" s="40"/>
      <c r="L825" s="35"/>
    </row>
    <row r="826" spans="1:12" s="42" customFormat="1" ht="31.5" x14ac:dyDescent="0.25">
      <c r="A826" s="91"/>
      <c r="B826" s="95" t="s">
        <v>815</v>
      </c>
      <c r="C826" s="91"/>
      <c r="D826" s="91"/>
      <c r="E826" s="91"/>
      <c r="F826" s="151"/>
      <c r="G826" s="95"/>
      <c r="H826" s="159"/>
      <c r="I826" s="38"/>
      <c r="J826" s="39"/>
      <c r="K826" s="40"/>
      <c r="L826" s="35"/>
    </row>
    <row r="827" spans="1:12" s="42" customFormat="1" ht="31.5" x14ac:dyDescent="0.25">
      <c r="A827" s="91"/>
      <c r="B827" s="95" t="s">
        <v>816</v>
      </c>
      <c r="C827" s="91"/>
      <c r="D827" s="91"/>
      <c r="E827" s="91"/>
      <c r="F827" s="151"/>
      <c r="G827" s="95"/>
      <c r="H827" s="159"/>
      <c r="I827" s="38"/>
      <c r="J827" s="39"/>
      <c r="K827" s="40"/>
      <c r="L827" s="35"/>
    </row>
    <row r="828" spans="1:12" s="42" customFormat="1" ht="31.5" x14ac:dyDescent="0.25">
      <c r="A828" s="141">
        <v>2</v>
      </c>
      <c r="B828" s="90" t="s">
        <v>817</v>
      </c>
      <c r="C828" s="141"/>
      <c r="D828" s="141"/>
      <c r="E828" s="141"/>
      <c r="F828" s="150"/>
      <c r="G828" s="90"/>
      <c r="H828" s="159"/>
      <c r="I828" s="38"/>
      <c r="J828" s="39"/>
      <c r="K828" s="40"/>
      <c r="L828" s="35"/>
    </row>
    <row r="829" spans="1:12" s="42" customFormat="1" ht="16.5" x14ac:dyDescent="0.25">
      <c r="A829" s="91"/>
      <c r="B829" s="95" t="s">
        <v>818</v>
      </c>
      <c r="C829" s="91"/>
      <c r="D829" s="91"/>
      <c r="E829" s="91"/>
      <c r="F829" s="151"/>
      <c r="G829" s="95"/>
      <c r="H829" s="159"/>
      <c r="I829" s="38"/>
      <c r="J829" s="39"/>
      <c r="K829" s="40"/>
      <c r="L829" s="35"/>
    </row>
    <row r="830" spans="1:12" s="42" customFormat="1" ht="31.5" x14ac:dyDescent="0.25">
      <c r="A830" s="146" t="s">
        <v>819</v>
      </c>
      <c r="B830" s="147" t="s">
        <v>820</v>
      </c>
      <c r="C830" s="146"/>
      <c r="D830" s="141" t="s">
        <v>2583</v>
      </c>
      <c r="E830" s="141" t="s">
        <v>1031</v>
      </c>
      <c r="F830" s="150">
        <v>1</v>
      </c>
      <c r="G830" s="154">
        <v>3003000000.0000005</v>
      </c>
      <c r="H830" s="159">
        <f t="shared" ref="H830" si="12">+G830*F830</f>
        <v>3003000000.0000005</v>
      </c>
      <c r="I830" s="38"/>
      <c r="J830" s="39"/>
      <c r="K830" s="40"/>
      <c r="L830" s="35"/>
    </row>
    <row r="831" spans="1:12" s="42" customFormat="1" ht="16.5" x14ac:dyDescent="0.25">
      <c r="A831" s="141" t="s">
        <v>822</v>
      </c>
      <c r="B831" s="90" t="s">
        <v>823</v>
      </c>
      <c r="C831" s="141" t="s">
        <v>824</v>
      </c>
      <c r="D831" s="141" t="s">
        <v>825</v>
      </c>
      <c r="E831" s="146" t="s">
        <v>31</v>
      </c>
      <c r="F831" s="150">
        <v>1</v>
      </c>
      <c r="G831" s="95"/>
      <c r="H831" s="159"/>
      <c r="I831" s="38"/>
      <c r="J831" s="39"/>
      <c r="K831" s="40"/>
      <c r="L831" s="35"/>
    </row>
    <row r="832" spans="1:12" s="42" customFormat="1" ht="16.5" x14ac:dyDescent="0.25">
      <c r="A832" s="91"/>
      <c r="B832" s="95" t="s">
        <v>655</v>
      </c>
      <c r="C832" s="91"/>
      <c r="D832" s="91"/>
      <c r="E832" s="91"/>
      <c r="F832" s="151"/>
      <c r="G832" s="95"/>
      <c r="H832" s="159"/>
      <c r="I832" s="38"/>
      <c r="J832" s="39"/>
      <c r="K832" s="40"/>
      <c r="L832" s="35"/>
    </row>
    <row r="833" spans="1:12" s="42" customFormat="1" ht="16.5" x14ac:dyDescent="0.25">
      <c r="A833" s="91"/>
      <c r="B833" s="95" t="s">
        <v>656</v>
      </c>
      <c r="C833" s="91"/>
      <c r="D833" s="91"/>
      <c r="E833" s="91"/>
      <c r="F833" s="151"/>
      <c r="G833" s="95"/>
      <c r="H833" s="159"/>
      <c r="I833" s="38"/>
      <c r="J833" s="39"/>
      <c r="K833" s="40"/>
      <c r="L833" s="35"/>
    </row>
    <row r="834" spans="1:12" s="42" customFormat="1" ht="31.5" x14ac:dyDescent="0.25">
      <c r="A834" s="91"/>
      <c r="B834" s="95" t="s">
        <v>657</v>
      </c>
      <c r="C834" s="91"/>
      <c r="D834" s="91"/>
      <c r="E834" s="91"/>
      <c r="F834" s="151"/>
      <c r="G834" s="95"/>
      <c r="H834" s="159"/>
      <c r="I834" s="38"/>
      <c r="J834" s="39"/>
      <c r="K834" s="40"/>
      <c r="L834" s="35"/>
    </row>
    <row r="835" spans="1:12" s="42" customFormat="1" ht="47.25" x14ac:dyDescent="0.25">
      <c r="A835" s="91"/>
      <c r="B835" s="95" t="s">
        <v>658</v>
      </c>
      <c r="C835" s="91"/>
      <c r="D835" s="91"/>
      <c r="E835" s="91"/>
      <c r="F835" s="151"/>
      <c r="G835" s="95"/>
      <c r="H835" s="159"/>
      <c r="I835" s="38"/>
      <c r="J835" s="39"/>
      <c r="K835" s="40"/>
      <c r="L835" s="35"/>
    </row>
    <row r="836" spans="1:12" s="42" customFormat="1" ht="31.5" x14ac:dyDescent="0.25">
      <c r="A836" s="91"/>
      <c r="B836" s="95" t="s">
        <v>826</v>
      </c>
      <c r="C836" s="91"/>
      <c r="D836" s="91"/>
      <c r="E836" s="91"/>
      <c r="F836" s="151"/>
      <c r="G836" s="95"/>
      <c r="H836" s="159"/>
      <c r="I836" s="38"/>
      <c r="J836" s="39"/>
      <c r="K836" s="40"/>
      <c r="L836" s="35"/>
    </row>
    <row r="837" spans="1:12" s="42" customFormat="1" ht="47.25" x14ac:dyDescent="0.25">
      <c r="A837" s="91"/>
      <c r="B837" s="95" t="s">
        <v>660</v>
      </c>
      <c r="C837" s="91"/>
      <c r="D837" s="91"/>
      <c r="E837" s="91"/>
      <c r="F837" s="151"/>
      <c r="G837" s="95"/>
      <c r="H837" s="159"/>
      <c r="I837" s="38"/>
      <c r="J837" s="39"/>
      <c r="K837" s="40"/>
      <c r="L837" s="35"/>
    </row>
    <row r="838" spans="1:12" s="42" customFormat="1" ht="47.25" x14ac:dyDescent="0.25">
      <c r="A838" s="91"/>
      <c r="B838" s="95" t="s">
        <v>661</v>
      </c>
      <c r="C838" s="91"/>
      <c r="D838" s="91"/>
      <c r="E838" s="91"/>
      <c r="F838" s="151"/>
      <c r="G838" s="95"/>
      <c r="H838" s="159"/>
      <c r="I838" s="38"/>
      <c r="J838" s="39"/>
      <c r="K838" s="40"/>
      <c r="L838" s="35"/>
    </row>
    <row r="839" spans="1:12" s="42" customFormat="1" ht="16.5" x14ac:dyDescent="0.25">
      <c r="A839" s="91"/>
      <c r="B839" s="95" t="s">
        <v>662</v>
      </c>
      <c r="C839" s="91"/>
      <c r="D839" s="91"/>
      <c r="E839" s="91"/>
      <c r="F839" s="151"/>
      <c r="G839" s="95"/>
      <c r="H839" s="159"/>
      <c r="I839" s="38"/>
      <c r="J839" s="39"/>
      <c r="K839" s="40"/>
      <c r="L839" s="35"/>
    </row>
    <row r="840" spans="1:12" s="42" customFormat="1" ht="16.5" x14ac:dyDescent="0.25">
      <c r="A840" s="91"/>
      <c r="B840" s="95" t="s">
        <v>663</v>
      </c>
      <c r="C840" s="91"/>
      <c r="D840" s="91"/>
      <c r="E840" s="91"/>
      <c r="F840" s="151"/>
      <c r="G840" s="95"/>
      <c r="H840" s="159"/>
      <c r="I840" s="38"/>
      <c r="J840" s="39"/>
      <c r="K840" s="40"/>
      <c r="L840" s="35"/>
    </row>
    <row r="841" spans="1:12" s="42" customFormat="1" ht="16.5" x14ac:dyDescent="0.25">
      <c r="A841" s="91"/>
      <c r="B841" s="95" t="s">
        <v>664</v>
      </c>
      <c r="C841" s="91"/>
      <c r="D841" s="91"/>
      <c r="E841" s="91"/>
      <c r="F841" s="151"/>
      <c r="G841" s="95"/>
      <c r="H841" s="159"/>
      <c r="I841" s="38"/>
      <c r="J841" s="39"/>
      <c r="K841" s="40"/>
      <c r="L841" s="35"/>
    </row>
    <row r="842" spans="1:12" s="42" customFormat="1" ht="16.5" x14ac:dyDescent="0.25">
      <c r="A842" s="91"/>
      <c r="B842" s="95" t="s">
        <v>80</v>
      </c>
      <c r="C842" s="91"/>
      <c r="D842" s="91"/>
      <c r="E842" s="91"/>
      <c r="F842" s="151"/>
      <c r="G842" s="95"/>
      <c r="H842" s="159"/>
      <c r="I842" s="38"/>
      <c r="J842" s="39"/>
      <c r="K842" s="40"/>
      <c r="L842" s="35"/>
    </row>
    <row r="843" spans="1:12" s="42" customFormat="1" ht="31.5" x14ac:dyDescent="0.25">
      <c r="A843" s="91"/>
      <c r="B843" s="95" t="s">
        <v>667</v>
      </c>
      <c r="C843" s="91"/>
      <c r="D843" s="91"/>
      <c r="E843" s="91"/>
      <c r="F843" s="151"/>
      <c r="G843" s="95"/>
      <c r="H843" s="159"/>
      <c r="I843" s="38"/>
      <c r="J843" s="39"/>
      <c r="K843" s="40"/>
      <c r="L843" s="35"/>
    </row>
    <row r="844" spans="1:12" s="42" customFormat="1" ht="31.5" x14ac:dyDescent="0.25">
      <c r="A844" s="91"/>
      <c r="B844" s="95" t="s">
        <v>668</v>
      </c>
      <c r="C844" s="91"/>
      <c r="D844" s="91"/>
      <c r="E844" s="91"/>
      <c r="F844" s="151"/>
      <c r="G844" s="95"/>
      <c r="H844" s="159"/>
      <c r="I844" s="38"/>
      <c r="J844" s="39"/>
      <c r="K844" s="40"/>
      <c r="L844" s="35"/>
    </row>
    <row r="845" spans="1:12" s="42" customFormat="1" ht="16.5" x14ac:dyDescent="0.25">
      <c r="A845" s="91"/>
      <c r="B845" s="95" t="s">
        <v>669</v>
      </c>
      <c r="C845" s="91"/>
      <c r="D845" s="91"/>
      <c r="E845" s="91"/>
      <c r="F845" s="151"/>
      <c r="G845" s="95"/>
      <c r="H845" s="159"/>
      <c r="I845" s="38"/>
      <c r="J845" s="39"/>
      <c r="K845" s="40"/>
      <c r="L845" s="35"/>
    </row>
    <row r="846" spans="1:12" s="42" customFormat="1" ht="31.5" x14ac:dyDescent="0.25">
      <c r="A846" s="91"/>
      <c r="B846" s="95" t="s">
        <v>670</v>
      </c>
      <c r="C846" s="91"/>
      <c r="D846" s="91"/>
      <c r="E846" s="91"/>
      <c r="F846" s="151"/>
      <c r="G846" s="95"/>
      <c r="H846" s="159"/>
      <c r="I846" s="38"/>
      <c r="J846" s="39"/>
      <c r="K846" s="40"/>
      <c r="L846" s="35"/>
    </row>
    <row r="847" spans="1:12" s="42" customFormat="1" ht="47.25" x14ac:dyDescent="0.25">
      <c r="A847" s="91"/>
      <c r="B847" s="95" t="s">
        <v>671</v>
      </c>
      <c r="C847" s="91"/>
      <c r="D847" s="91"/>
      <c r="E847" s="91"/>
      <c r="F847" s="151"/>
      <c r="G847" s="95"/>
      <c r="H847" s="159"/>
      <c r="I847" s="38"/>
      <c r="J847" s="39"/>
      <c r="K847" s="40"/>
      <c r="L847" s="35"/>
    </row>
    <row r="848" spans="1:12" s="42" customFormat="1" ht="16.5" x14ac:dyDescent="0.25">
      <c r="A848" s="91"/>
      <c r="B848" s="95" t="s">
        <v>672</v>
      </c>
      <c r="C848" s="91"/>
      <c r="D848" s="91"/>
      <c r="E848" s="91"/>
      <c r="F848" s="151"/>
      <c r="G848" s="95"/>
      <c r="H848" s="159"/>
      <c r="I848" s="38"/>
      <c r="J848" s="39"/>
      <c r="K848" s="40"/>
      <c r="L848" s="35"/>
    </row>
    <row r="849" spans="1:12" s="42" customFormat="1" ht="47.25" x14ac:dyDescent="0.25">
      <c r="A849" s="91"/>
      <c r="B849" s="95" t="s">
        <v>1029</v>
      </c>
      <c r="C849" s="91"/>
      <c r="D849" s="91"/>
      <c r="E849" s="91"/>
      <c r="F849" s="151"/>
      <c r="G849" s="95"/>
      <c r="H849" s="159"/>
      <c r="I849" s="38"/>
      <c r="J849" s="39"/>
      <c r="K849" s="40"/>
      <c r="L849" s="35"/>
    </row>
    <row r="850" spans="1:12" s="42" customFormat="1" ht="63" x14ac:dyDescent="0.25">
      <c r="A850" s="91"/>
      <c r="B850" s="95" t="s">
        <v>827</v>
      </c>
      <c r="C850" s="91"/>
      <c r="D850" s="91"/>
      <c r="E850" s="91"/>
      <c r="F850" s="151"/>
      <c r="G850" s="95"/>
      <c r="H850" s="159"/>
      <c r="I850" s="38"/>
      <c r="J850" s="39"/>
      <c r="K850" s="40"/>
      <c r="L850" s="35"/>
    </row>
    <row r="851" spans="1:12" s="42" customFormat="1" ht="16.5" x14ac:dyDescent="0.25">
      <c r="A851" s="91"/>
      <c r="B851" s="95" t="s">
        <v>828</v>
      </c>
      <c r="C851" s="91"/>
      <c r="D851" s="91"/>
      <c r="E851" s="91"/>
      <c r="F851" s="151"/>
      <c r="G851" s="95"/>
      <c r="H851" s="159"/>
      <c r="I851" s="38"/>
      <c r="J851" s="39"/>
      <c r="K851" s="40"/>
      <c r="L851" s="35"/>
    </row>
    <row r="852" spans="1:12" s="42" customFormat="1" ht="63" x14ac:dyDescent="0.25">
      <c r="A852" s="91"/>
      <c r="B852" s="95" t="s">
        <v>829</v>
      </c>
      <c r="C852" s="91"/>
      <c r="D852" s="91"/>
      <c r="E852" s="91"/>
      <c r="F852" s="151"/>
      <c r="G852" s="95"/>
      <c r="H852" s="159"/>
      <c r="I852" s="38"/>
      <c r="J852" s="39"/>
      <c r="K852" s="40"/>
      <c r="L852" s="35"/>
    </row>
    <row r="853" spans="1:12" s="42" customFormat="1" ht="63" x14ac:dyDescent="0.25">
      <c r="A853" s="91"/>
      <c r="B853" s="95" t="s">
        <v>830</v>
      </c>
      <c r="C853" s="91"/>
      <c r="D853" s="91"/>
      <c r="E853" s="91"/>
      <c r="F853" s="151"/>
      <c r="G853" s="95"/>
      <c r="H853" s="159"/>
      <c r="I853" s="38"/>
      <c r="J853" s="39"/>
      <c r="K853" s="40"/>
      <c r="L853" s="35"/>
    </row>
    <row r="854" spans="1:12" s="42" customFormat="1" ht="16.5" x14ac:dyDescent="0.25">
      <c r="A854" s="91"/>
      <c r="B854" s="95" t="s">
        <v>831</v>
      </c>
      <c r="C854" s="91"/>
      <c r="D854" s="91"/>
      <c r="E854" s="91"/>
      <c r="F854" s="151"/>
      <c r="G854" s="95"/>
      <c r="H854" s="159"/>
      <c r="I854" s="38"/>
      <c r="J854" s="39"/>
      <c r="K854" s="40"/>
      <c r="L854" s="35"/>
    </row>
    <row r="855" spans="1:12" s="42" customFormat="1" ht="94.5" x14ac:dyDescent="0.25">
      <c r="A855" s="91"/>
      <c r="B855" s="95" t="s">
        <v>832</v>
      </c>
      <c r="C855" s="91"/>
      <c r="D855" s="91"/>
      <c r="E855" s="91"/>
      <c r="F855" s="151"/>
      <c r="G855" s="95"/>
      <c r="H855" s="159"/>
      <c r="I855" s="38"/>
      <c r="J855" s="39"/>
      <c r="K855" s="40"/>
      <c r="L855" s="35"/>
    </row>
    <row r="856" spans="1:12" s="42" customFormat="1" ht="16.5" x14ac:dyDescent="0.25">
      <c r="A856" s="91"/>
      <c r="B856" s="95" t="s">
        <v>833</v>
      </c>
      <c r="C856" s="91"/>
      <c r="D856" s="91"/>
      <c r="E856" s="91"/>
      <c r="F856" s="151"/>
      <c r="G856" s="95"/>
      <c r="H856" s="159"/>
      <c r="I856" s="38"/>
      <c r="J856" s="39"/>
      <c r="K856" s="40"/>
      <c r="L856" s="35"/>
    </row>
    <row r="857" spans="1:12" s="42" customFormat="1" ht="47.25" x14ac:dyDescent="0.25">
      <c r="A857" s="91"/>
      <c r="B857" s="95" t="s">
        <v>834</v>
      </c>
      <c r="C857" s="91"/>
      <c r="D857" s="91"/>
      <c r="E857" s="91"/>
      <c r="F857" s="151"/>
      <c r="G857" s="95"/>
      <c r="H857" s="159"/>
      <c r="I857" s="38"/>
      <c r="J857" s="39"/>
      <c r="K857" s="40"/>
      <c r="L857" s="35"/>
    </row>
    <row r="858" spans="1:12" s="42" customFormat="1" ht="31.5" x14ac:dyDescent="0.25">
      <c r="A858" s="91"/>
      <c r="B858" s="95" t="s">
        <v>835</v>
      </c>
      <c r="C858" s="91"/>
      <c r="D858" s="91"/>
      <c r="E858" s="91"/>
      <c r="F858" s="151"/>
      <c r="G858" s="95"/>
      <c r="H858" s="159"/>
      <c r="I858" s="38"/>
      <c r="J858" s="39"/>
      <c r="K858" s="40"/>
      <c r="L858" s="35"/>
    </row>
    <row r="859" spans="1:12" s="42" customFormat="1" ht="63" x14ac:dyDescent="0.25">
      <c r="A859" s="91"/>
      <c r="B859" s="95" t="s">
        <v>836</v>
      </c>
      <c r="C859" s="91"/>
      <c r="D859" s="91"/>
      <c r="E859" s="91"/>
      <c r="F859" s="151"/>
      <c r="G859" s="95"/>
      <c r="H859" s="159"/>
      <c r="I859" s="38"/>
      <c r="J859" s="39"/>
      <c r="K859" s="40"/>
      <c r="L859" s="35"/>
    </row>
    <row r="860" spans="1:12" s="42" customFormat="1" ht="16.5" x14ac:dyDescent="0.25">
      <c r="A860" s="91"/>
      <c r="B860" s="95" t="s">
        <v>837</v>
      </c>
      <c r="C860" s="91"/>
      <c r="D860" s="91"/>
      <c r="E860" s="91"/>
      <c r="F860" s="151"/>
      <c r="G860" s="95"/>
      <c r="H860" s="159"/>
      <c r="I860" s="38"/>
      <c r="J860" s="39"/>
      <c r="K860" s="40"/>
      <c r="L860" s="35"/>
    </row>
    <row r="861" spans="1:12" s="42" customFormat="1" ht="47.25" x14ac:dyDescent="0.25">
      <c r="A861" s="91"/>
      <c r="B861" s="95" t="s">
        <v>838</v>
      </c>
      <c r="C861" s="91"/>
      <c r="D861" s="91"/>
      <c r="E861" s="91"/>
      <c r="F861" s="151"/>
      <c r="G861" s="95"/>
      <c r="H861" s="159"/>
      <c r="I861" s="38"/>
      <c r="J861" s="39"/>
      <c r="K861" s="40"/>
      <c r="L861" s="35"/>
    </row>
    <row r="862" spans="1:12" s="42" customFormat="1" ht="47.25" x14ac:dyDescent="0.25">
      <c r="A862" s="91"/>
      <c r="B862" s="95" t="s">
        <v>839</v>
      </c>
      <c r="C862" s="91"/>
      <c r="D862" s="91"/>
      <c r="E862" s="91"/>
      <c r="F862" s="151"/>
      <c r="G862" s="95"/>
      <c r="H862" s="159"/>
      <c r="I862" s="38"/>
      <c r="J862" s="39"/>
      <c r="K862" s="40"/>
      <c r="L862" s="35"/>
    </row>
    <row r="863" spans="1:12" s="42" customFormat="1" ht="47.25" x14ac:dyDescent="0.25">
      <c r="A863" s="91"/>
      <c r="B863" s="95" t="s">
        <v>840</v>
      </c>
      <c r="C863" s="91"/>
      <c r="D863" s="91"/>
      <c r="E863" s="91"/>
      <c r="F863" s="151"/>
      <c r="G863" s="95"/>
      <c r="H863" s="159"/>
      <c r="I863" s="38"/>
      <c r="J863" s="39"/>
      <c r="K863" s="40"/>
      <c r="L863" s="35"/>
    </row>
    <row r="864" spans="1:12" s="42" customFormat="1" ht="16.5" x14ac:dyDescent="0.25">
      <c r="A864" s="91"/>
      <c r="B864" s="95" t="s">
        <v>841</v>
      </c>
      <c r="C864" s="91"/>
      <c r="D864" s="91"/>
      <c r="E864" s="91"/>
      <c r="F864" s="151"/>
      <c r="G864" s="95"/>
      <c r="H864" s="159"/>
      <c r="I864" s="38"/>
      <c r="J864" s="39"/>
      <c r="K864" s="40"/>
      <c r="L864" s="35"/>
    </row>
    <row r="865" spans="1:12" s="42" customFormat="1" ht="78.75" x14ac:dyDescent="0.25">
      <c r="A865" s="91"/>
      <c r="B865" s="95" t="s">
        <v>842</v>
      </c>
      <c r="C865" s="91"/>
      <c r="D865" s="91"/>
      <c r="E865" s="91"/>
      <c r="F865" s="151"/>
      <c r="G865" s="95"/>
      <c r="H865" s="159"/>
      <c r="I865" s="38"/>
      <c r="J865" s="39"/>
      <c r="K865" s="40"/>
      <c r="L865" s="35"/>
    </row>
    <row r="866" spans="1:12" s="42" customFormat="1" ht="78.75" x14ac:dyDescent="0.25">
      <c r="A866" s="91"/>
      <c r="B866" s="95" t="s">
        <v>843</v>
      </c>
      <c r="C866" s="91"/>
      <c r="D866" s="91"/>
      <c r="E866" s="91"/>
      <c r="F866" s="151"/>
      <c r="G866" s="95"/>
      <c r="H866" s="159"/>
      <c r="I866" s="38"/>
      <c r="J866" s="39"/>
      <c r="K866" s="40"/>
      <c r="L866" s="35"/>
    </row>
    <row r="867" spans="1:12" s="42" customFormat="1" ht="31.5" x14ac:dyDescent="0.25">
      <c r="A867" s="91"/>
      <c r="B867" s="95" t="s">
        <v>844</v>
      </c>
      <c r="C867" s="91"/>
      <c r="D867" s="91"/>
      <c r="E867" s="91"/>
      <c r="F867" s="151"/>
      <c r="G867" s="95"/>
      <c r="H867" s="159"/>
      <c r="I867" s="38"/>
      <c r="J867" s="39"/>
      <c r="K867" s="40"/>
      <c r="L867" s="35"/>
    </row>
    <row r="868" spans="1:12" s="42" customFormat="1" ht="63" x14ac:dyDescent="0.25">
      <c r="A868" s="91"/>
      <c r="B868" s="95" t="s">
        <v>845</v>
      </c>
      <c r="C868" s="91"/>
      <c r="D868" s="91"/>
      <c r="E868" s="91"/>
      <c r="F868" s="151"/>
      <c r="G868" s="95"/>
      <c r="H868" s="159"/>
      <c r="I868" s="38"/>
      <c r="J868" s="39"/>
      <c r="K868" s="40"/>
      <c r="L868" s="35"/>
    </row>
    <row r="869" spans="1:12" s="42" customFormat="1" ht="63" x14ac:dyDescent="0.25">
      <c r="A869" s="91"/>
      <c r="B869" s="95" t="s">
        <v>846</v>
      </c>
      <c r="C869" s="91"/>
      <c r="D869" s="91"/>
      <c r="E869" s="91"/>
      <c r="F869" s="151"/>
      <c r="G869" s="95"/>
      <c r="H869" s="159"/>
      <c r="I869" s="38"/>
      <c r="J869" s="39"/>
      <c r="K869" s="40"/>
      <c r="L869" s="35"/>
    </row>
    <row r="870" spans="1:12" s="42" customFormat="1" ht="78.75" x14ac:dyDescent="0.25">
      <c r="A870" s="91"/>
      <c r="B870" s="95" t="s">
        <v>847</v>
      </c>
      <c r="C870" s="91"/>
      <c r="D870" s="91"/>
      <c r="E870" s="91"/>
      <c r="F870" s="151"/>
      <c r="G870" s="95"/>
      <c r="H870" s="159"/>
      <c r="I870" s="38"/>
      <c r="J870" s="39"/>
      <c r="K870" s="40"/>
      <c r="L870" s="35"/>
    </row>
    <row r="871" spans="1:12" s="42" customFormat="1" ht="16.5" x14ac:dyDescent="0.25">
      <c r="A871" s="91"/>
      <c r="B871" s="95" t="s">
        <v>848</v>
      </c>
      <c r="C871" s="91"/>
      <c r="D871" s="91"/>
      <c r="E871" s="91"/>
      <c r="F871" s="151"/>
      <c r="G871" s="95"/>
      <c r="H871" s="159"/>
      <c r="I871" s="38"/>
      <c r="J871" s="39"/>
      <c r="K871" s="40"/>
      <c r="L871" s="35"/>
    </row>
    <row r="872" spans="1:12" s="42" customFormat="1" ht="16.5" x14ac:dyDescent="0.25">
      <c r="A872" s="91"/>
      <c r="B872" s="95" t="s">
        <v>849</v>
      </c>
      <c r="C872" s="91"/>
      <c r="D872" s="91"/>
      <c r="E872" s="91"/>
      <c r="F872" s="151"/>
      <c r="G872" s="95"/>
      <c r="H872" s="159"/>
      <c r="I872" s="38"/>
      <c r="J872" s="39"/>
      <c r="K872" s="40"/>
      <c r="L872" s="35"/>
    </row>
    <row r="873" spans="1:12" s="42" customFormat="1" ht="31.5" x14ac:dyDescent="0.25">
      <c r="A873" s="91"/>
      <c r="B873" s="95" t="s">
        <v>850</v>
      </c>
      <c r="C873" s="91"/>
      <c r="D873" s="91"/>
      <c r="E873" s="91"/>
      <c r="F873" s="151"/>
      <c r="G873" s="95"/>
      <c r="H873" s="159"/>
      <c r="I873" s="38"/>
      <c r="J873" s="39"/>
      <c r="K873" s="40"/>
      <c r="L873" s="35"/>
    </row>
    <row r="874" spans="1:12" s="42" customFormat="1" ht="31.5" x14ac:dyDescent="0.25">
      <c r="A874" s="91"/>
      <c r="B874" s="95" t="s">
        <v>851</v>
      </c>
      <c r="C874" s="91"/>
      <c r="D874" s="91"/>
      <c r="E874" s="91"/>
      <c r="F874" s="151"/>
      <c r="G874" s="95"/>
      <c r="H874" s="159"/>
      <c r="I874" s="38"/>
      <c r="J874" s="39"/>
      <c r="K874" s="40"/>
      <c r="L874" s="35"/>
    </row>
    <row r="875" spans="1:12" s="42" customFormat="1" ht="16.5" x14ac:dyDescent="0.25">
      <c r="A875" s="91"/>
      <c r="B875" s="95" t="s">
        <v>852</v>
      </c>
      <c r="C875" s="91"/>
      <c r="D875" s="91"/>
      <c r="E875" s="91"/>
      <c r="F875" s="151"/>
      <c r="G875" s="95"/>
      <c r="H875" s="159"/>
      <c r="I875" s="38"/>
      <c r="J875" s="39"/>
      <c r="K875" s="40"/>
      <c r="L875" s="35"/>
    </row>
    <row r="876" spans="1:12" s="42" customFormat="1" ht="16.5" x14ac:dyDescent="0.25">
      <c r="A876" s="91"/>
      <c r="B876" s="95" t="s">
        <v>853</v>
      </c>
      <c r="C876" s="91"/>
      <c r="D876" s="91"/>
      <c r="E876" s="91"/>
      <c r="F876" s="151"/>
      <c r="G876" s="95"/>
      <c r="H876" s="159"/>
      <c r="I876" s="38"/>
      <c r="J876" s="39"/>
      <c r="K876" s="40"/>
      <c r="L876" s="35"/>
    </row>
    <row r="877" spans="1:12" s="42" customFormat="1" ht="31.5" x14ac:dyDescent="0.25">
      <c r="A877" s="91"/>
      <c r="B877" s="95" t="s">
        <v>854</v>
      </c>
      <c r="C877" s="91"/>
      <c r="D877" s="91"/>
      <c r="E877" s="91"/>
      <c r="F877" s="151"/>
      <c r="G877" s="95"/>
      <c r="H877" s="159"/>
      <c r="I877" s="38"/>
      <c r="J877" s="39"/>
      <c r="K877" s="40"/>
      <c r="L877" s="35"/>
    </row>
    <row r="878" spans="1:12" s="42" customFormat="1" ht="16.5" x14ac:dyDescent="0.25">
      <c r="A878" s="91"/>
      <c r="B878" s="95" t="s">
        <v>855</v>
      </c>
      <c r="C878" s="91"/>
      <c r="D878" s="91"/>
      <c r="E878" s="91"/>
      <c r="F878" s="151"/>
      <c r="G878" s="95"/>
      <c r="H878" s="159"/>
      <c r="I878" s="38"/>
      <c r="J878" s="39"/>
      <c r="K878" s="40"/>
      <c r="L878" s="35"/>
    </row>
    <row r="879" spans="1:12" s="42" customFormat="1" ht="16.5" x14ac:dyDescent="0.25">
      <c r="A879" s="91"/>
      <c r="B879" s="95" t="s">
        <v>856</v>
      </c>
      <c r="C879" s="91"/>
      <c r="D879" s="91"/>
      <c r="E879" s="91"/>
      <c r="F879" s="151"/>
      <c r="G879" s="95"/>
      <c r="H879" s="159"/>
      <c r="I879" s="38"/>
      <c r="J879" s="39"/>
      <c r="K879" s="40"/>
      <c r="L879" s="35"/>
    </row>
    <row r="880" spans="1:12" s="42" customFormat="1" ht="16.5" x14ac:dyDescent="0.25">
      <c r="A880" s="91"/>
      <c r="B880" s="95" t="s">
        <v>857</v>
      </c>
      <c r="C880" s="91"/>
      <c r="D880" s="91"/>
      <c r="E880" s="91"/>
      <c r="F880" s="151"/>
      <c r="G880" s="95"/>
      <c r="H880" s="159"/>
      <c r="I880" s="38"/>
      <c r="J880" s="39"/>
      <c r="K880" s="40"/>
      <c r="L880" s="35"/>
    </row>
    <row r="881" spans="1:12" s="42" customFormat="1" ht="16.5" x14ac:dyDescent="0.25">
      <c r="A881" s="91"/>
      <c r="B881" s="95" t="s">
        <v>858</v>
      </c>
      <c r="C881" s="91"/>
      <c r="D881" s="91"/>
      <c r="E881" s="91"/>
      <c r="F881" s="151"/>
      <c r="G881" s="95"/>
      <c r="H881" s="159"/>
      <c r="I881" s="38"/>
      <c r="J881" s="39"/>
      <c r="K881" s="40"/>
      <c r="L881" s="35"/>
    </row>
    <row r="882" spans="1:12" s="42" customFormat="1" ht="16.5" x14ac:dyDescent="0.25">
      <c r="A882" s="91"/>
      <c r="B882" s="95" t="s">
        <v>859</v>
      </c>
      <c r="C882" s="91"/>
      <c r="D882" s="91"/>
      <c r="E882" s="91"/>
      <c r="F882" s="151"/>
      <c r="G882" s="95"/>
      <c r="H882" s="159"/>
      <c r="I882" s="38"/>
      <c r="J882" s="39"/>
      <c r="K882" s="40"/>
      <c r="L882" s="35"/>
    </row>
    <row r="883" spans="1:12" s="42" customFormat="1" ht="16.5" x14ac:dyDescent="0.25">
      <c r="A883" s="91"/>
      <c r="B883" s="95" t="s">
        <v>860</v>
      </c>
      <c r="C883" s="91"/>
      <c r="D883" s="91"/>
      <c r="E883" s="91"/>
      <c r="F883" s="151"/>
      <c r="G883" s="95"/>
      <c r="H883" s="159"/>
      <c r="I883" s="38"/>
      <c r="J883" s="39"/>
      <c r="K883" s="40"/>
      <c r="L883" s="35"/>
    </row>
    <row r="884" spans="1:12" s="42" customFormat="1" ht="16.5" x14ac:dyDescent="0.25">
      <c r="A884" s="91"/>
      <c r="B884" s="95" t="s">
        <v>861</v>
      </c>
      <c r="C884" s="91"/>
      <c r="D884" s="91"/>
      <c r="E884" s="91"/>
      <c r="F884" s="151"/>
      <c r="G884" s="95"/>
      <c r="H884" s="159"/>
      <c r="I884" s="38"/>
      <c r="J884" s="39"/>
      <c r="K884" s="40"/>
      <c r="L884" s="35"/>
    </row>
    <row r="885" spans="1:12" s="42" customFormat="1" ht="16.5" x14ac:dyDescent="0.25">
      <c r="A885" s="91"/>
      <c r="B885" s="95" t="s">
        <v>862</v>
      </c>
      <c r="C885" s="91"/>
      <c r="D885" s="91"/>
      <c r="E885" s="91"/>
      <c r="F885" s="151"/>
      <c r="G885" s="95"/>
      <c r="H885" s="159"/>
      <c r="I885" s="38"/>
      <c r="J885" s="39"/>
      <c r="K885" s="40"/>
      <c r="L885" s="35"/>
    </row>
    <row r="886" spans="1:12" s="42" customFormat="1" ht="16.5" x14ac:dyDescent="0.25">
      <c r="A886" s="91"/>
      <c r="B886" s="95" t="s">
        <v>863</v>
      </c>
      <c r="C886" s="91"/>
      <c r="D886" s="91"/>
      <c r="E886" s="91"/>
      <c r="F886" s="151"/>
      <c r="G886" s="95"/>
      <c r="H886" s="159"/>
      <c r="I886" s="38"/>
      <c r="J886" s="39"/>
      <c r="K886" s="40"/>
      <c r="L886" s="35"/>
    </row>
    <row r="887" spans="1:12" s="42" customFormat="1" ht="16.5" x14ac:dyDescent="0.25">
      <c r="A887" s="91"/>
      <c r="B887" s="95" t="s">
        <v>864</v>
      </c>
      <c r="C887" s="91"/>
      <c r="D887" s="91"/>
      <c r="E887" s="91"/>
      <c r="F887" s="151"/>
      <c r="G887" s="95"/>
      <c r="H887" s="159"/>
      <c r="I887" s="38"/>
      <c r="J887" s="39"/>
      <c r="K887" s="40"/>
      <c r="L887" s="35"/>
    </row>
    <row r="888" spans="1:12" s="42" customFormat="1" ht="16.5" x14ac:dyDescent="0.25">
      <c r="A888" s="91"/>
      <c r="B888" s="95" t="s">
        <v>865</v>
      </c>
      <c r="C888" s="91"/>
      <c r="D888" s="91"/>
      <c r="E888" s="91"/>
      <c r="F888" s="151"/>
      <c r="G888" s="95"/>
      <c r="H888" s="159"/>
      <c r="I888" s="38"/>
      <c r="J888" s="39"/>
      <c r="K888" s="40"/>
      <c r="L888" s="35"/>
    </row>
    <row r="889" spans="1:12" s="42" customFormat="1" ht="16.5" x14ac:dyDescent="0.25">
      <c r="A889" s="91"/>
      <c r="B889" s="95" t="s">
        <v>866</v>
      </c>
      <c r="C889" s="91"/>
      <c r="D889" s="91"/>
      <c r="E889" s="91"/>
      <c r="F889" s="151"/>
      <c r="G889" s="95"/>
      <c r="H889" s="159"/>
      <c r="I889" s="38"/>
      <c r="J889" s="39"/>
      <c r="K889" s="40"/>
      <c r="L889" s="35"/>
    </row>
    <row r="890" spans="1:12" s="42" customFormat="1" ht="16.5" x14ac:dyDescent="0.25">
      <c r="A890" s="91"/>
      <c r="B890" s="95" t="s">
        <v>867</v>
      </c>
      <c r="C890" s="91"/>
      <c r="D890" s="91"/>
      <c r="E890" s="91"/>
      <c r="F890" s="151"/>
      <c r="G890" s="95"/>
      <c r="H890" s="159"/>
      <c r="I890" s="38"/>
      <c r="J890" s="39"/>
      <c r="K890" s="40"/>
      <c r="L890" s="35"/>
    </row>
    <row r="891" spans="1:12" s="42" customFormat="1" ht="16.5" x14ac:dyDescent="0.25">
      <c r="A891" s="91"/>
      <c r="B891" s="95" t="s">
        <v>866</v>
      </c>
      <c r="C891" s="91"/>
      <c r="D891" s="91"/>
      <c r="E891" s="91"/>
      <c r="F891" s="151"/>
      <c r="G891" s="95"/>
      <c r="H891" s="159"/>
      <c r="I891" s="38"/>
      <c r="J891" s="39"/>
      <c r="K891" s="40"/>
      <c r="L891" s="35"/>
    </row>
    <row r="892" spans="1:12" s="42" customFormat="1" ht="16.5" x14ac:dyDescent="0.25">
      <c r="A892" s="91"/>
      <c r="B892" s="95" t="s">
        <v>868</v>
      </c>
      <c r="C892" s="91"/>
      <c r="D892" s="91"/>
      <c r="E892" s="91"/>
      <c r="F892" s="151"/>
      <c r="G892" s="95"/>
      <c r="H892" s="159"/>
      <c r="I892" s="38"/>
      <c r="J892" s="39"/>
      <c r="K892" s="40"/>
      <c r="L892" s="35"/>
    </row>
    <row r="893" spans="1:12" s="42" customFormat="1" ht="16.5" x14ac:dyDescent="0.25">
      <c r="A893" s="91"/>
      <c r="B893" s="95" t="s">
        <v>869</v>
      </c>
      <c r="C893" s="91"/>
      <c r="D893" s="91"/>
      <c r="E893" s="91"/>
      <c r="F893" s="151"/>
      <c r="G893" s="95"/>
      <c r="H893" s="159"/>
      <c r="I893" s="38"/>
      <c r="J893" s="39"/>
      <c r="K893" s="40"/>
      <c r="L893" s="35"/>
    </row>
    <row r="894" spans="1:12" s="42" customFormat="1" ht="16.5" x14ac:dyDescent="0.25">
      <c r="A894" s="91"/>
      <c r="B894" s="95" t="s">
        <v>870</v>
      </c>
      <c r="C894" s="91"/>
      <c r="D894" s="91"/>
      <c r="E894" s="91"/>
      <c r="F894" s="151"/>
      <c r="G894" s="95"/>
      <c r="H894" s="159"/>
      <c r="I894" s="38"/>
      <c r="J894" s="39"/>
      <c r="K894" s="40"/>
      <c r="L894" s="35"/>
    </row>
    <row r="895" spans="1:12" s="42" customFormat="1" ht="31.5" x14ac:dyDescent="0.25">
      <c r="A895" s="91"/>
      <c r="B895" s="95" t="s">
        <v>871</v>
      </c>
      <c r="C895" s="91"/>
      <c r="D895" s="91"/>
      <c r="E895" s="91"/>
      <c r="F895" s="151"/>
      <c r="G895" s="95"/>
      <c r="H895" s="159"/>
      <c r="I895" s="38"/>
      <c r="J895" s="39"/>
      <c r="K895" s="40"/>
      <c r="L895" s="35"/>
    </row>
    <row r="896" spans="1:12" s="42" customFormat="1" ht="31.5" x14ac:dyDescent="0.25">
      <c r="A896" s="91"/>
      <c r="B896" s="95" t="s">
        <v>872</v>
      </c>
      <c r="C896" s="91"/>
      <c r="D896" s="91"/>
      <c r="E896" s="91"/>
      <c r="F896" s="151"/>
      <c r="G896" s="95"/>
      <c r="H896" s="159"/>
      <c r="I896" s="38"/>
      <c r="J896" s="39"/>
      <c r="K896" s="40"/>
      <c r="L896" s="35"/>
    </row>
    <row r="897" spans="1:12" s="42" customFormat="1" ht="16.5" x14ac:dyDescent="0.25">
      <c r="A897" s="91"/>
      <c r="B897" s="95" t="s">
        <v>873</v>
      </c>
      <c r="C897" s="91"/>
      <c r="D897" s="91"/>
      <c r="E897" s="91"/>
      <c r="F897" s="151"/>
      <c r="G897" s="95"/>
      <c r="H897" s="159"/>
      <c r="I897" s="38"/>
      <c r="J897" s="39"/>
      <c r="K897" s="40"/>
      <c r="L897" s="35"/>
    </row>
    <row r="898" spans="1:12" s="42" customFormat="1" ht="16.5" x14ac:dyDescent="0.25">
      <c r="A898" s="91"/>
      <c r="B898" s="95" t="s">
        <v>874</v>
      </c>
      <c r="C898" s="91"/>
      <c r="D898" s="91"/>
      <c r="E898" s="91"/>
      <c r="F898" s="151"/>
      <c r="G898" s="95"/>
      <c r="H898" s="159"/>
      <c r="I898" s="38"/>
      <c r="J898" s="39"/>
      <c r="K898" s="40"/>
      <c r="L898" s="35"/>
    </row>
    <row r="899" spans="1:12" s="42" customFormat="1" ht="16.5" x14ac:dyDescent="0.25">
      <c r="A899" s="91"/>
      <c r="B899" s="95" t="s">
        <v>875</v>
      </c>
      <c r="C899" s="91"/>
      <c r="D899" s="91"/>
      <c r="E899" s="91"/>
      <c r="F899" s="151"/>
      <c r="G899" s="95"/>
      <c r="H899" s="159"/>
      <c r="I899" s="38"/>
      <c r="J899" s="39"/>
      <c r="K899" s="40"/>
      <c r="L899" s="35"/>
    </row>
    <row r="900" spans="1:12" s="42" customFormat="1" ht="31.5" x14ac:dyDescent="0.25">
      <c r="A900" s="91"/>
      <c r="B900" s="95" t="s">
        <v>876</v>
      </c>
      <c r="C900" s="91"/>
      <c r="D900" s="91"/>
      <c r="E900" s="91"/>
      <c r="F900" s="151"/>
      <c r="G900" s="95"/>
      <c r="H900" s="159"/>
      <c r="I900" s="38"/>
      <c r="J900" s="39"/>
      <c r="K900" s="40"/>
      <c r="L900" s="35"/>
    </row>
    <row r="901" spans="1:12" s="42" customFormat="1" ht="31.5" x14ac:dyDescent="0.25">
      <c r="A901" s="91"/>
      <c r="B901" s="95" t="s">
        <v>877</v>
      </c>
      <c r="C901" s="91"/>
      <c r="D901" s="91"/>
      <c r="E901" s="91"/>
      <c r="F901" s="151"/>
      <c r="G901" s="95"/>
      <c r="H901" s="159"/>
      <c r="I901" s="38"/>
      <c r="J901" s="39"/>
      <c r="K901" s="40"/>
      <c r="L901" s="35"/>
    </row>
    <row r="902" spans="1:12" s="42" customFormat="1" ht="31.5" x14ac:dyDescent="0.25">
      <c r="A902" s="91"/>
      <c r="B902" s="95" t="s">
        <v>878</v>
      </c>
      <c r="C902" s="91"/>
      <c r="D902" s="91"/>
      <c r="E902" s="91"/>
      <c r="F902" s="151"/>
      <c r="G902" s="95"/>
      <c r="H902" s="159"/>
      <c r="I902" s="38"/>
      <c r="J902" s="39"/>
      <c r="K902" s="40"/>
      <c r="L902" s="35"/>
    </row>
    <row r="903" spans="1:12" s="42" customFormat="1" ht="16.5" x14ac:dyDescent="0.25">
      <c r="A903" s="91"/>
      <c r="B903" s="95" t="s">
        <v>879</v>
      </c>
      <c r="C903" s="91"/>
      <c r="D903" s="91"/>
      <c r="E903" s="91"/>
      <c r="F903" s="151"/>
      <c r="G903" s="95"/>
      <c r="H903" s="159"/>
      <c r="I903" s="38"/>
      <c r="J903" s="39"/>
      <c r="K903" s="40"/>
      <c r="L903" s="35"/>
    </row>
    <row r="904" spans="1:12" s="42" customFormat="1" ht="31.5" x14ac:dyDescent="0.25">
      <c r="A904" s="91"/>
      <c r="B904" s="95" t="s">
        <v>880</v>
      </c>
      <c r="C904" s="91"/>
      <c r="D904" s="91"/>
      <c r="E904" s="91"/>
      <c r="F904" s="151"/>
      <c r="G904" s="95"/>
      <c r="H904" s="159"/>
      <c r="I904" s="38"/>
      <c r="J904" s="39"/>
      <c r="K904" s="40"/>
      <c r="L904" s="35"/>
    </row>
    <row r="905" spans="1:12" s="42" customFormat="1" ht="16.5" x14ac:dyDescent="0.25">
      <c r="A905" s="91"/>
      <c r="B905" s="95" t="s">
        <v>881</v>
      </c>
      <c r="C905" s="91"/>
      <c r="D905" s="91"/>
      <c r="E905" s="91"/>
      <c r="F905" s="151"/>
      <c r="G905" s="95"/>
      <c r="H905" s="159"/>
      <c r="I905" s="38"/>
      <c r="J905" s="39"/>
      <c r="K905" s="40"/>
      <c r="L905" s="35"/>
    </row>
    <row r="906" spans="1:12" s="42" customFormat="1" ht="16.5" x14ac:dyDescent="0.25">
      <c r="A906" s="91"/>
      <c r="B906" s="95" t="s">
        <v>882</v>
      </c>
      <c r="C906" s="91"/>
      <c r="D906" s="91"/>
      <c r="E906" s="91"/>
      <c r="F906" s="151"/>
      <c r="G906" s="95"/>
      <c r="H906" s="159"/>
      <c r="I906" s="38"/>
      <c r="J906" s="39"/>
      <c r="K906" s="40"/>
      <c r="L906" s="35"/>
    </row>
    <row r="907" spans="1:12" s="42" customFormat="1" ht="31.5" x14ac:dyDescent="0.25">
      <c r="A907" s="91"/>
      <c r="B907" s="95" t="s">
        <v>883</v>
      </c>
      <c r="C907" s="91"/>
      <c r="D907" s="91"/>
      <c r="E907" s="91"/>
      <c r="F907" s="151"/>
      <c r="G907" s="95"/>
      <c r="H907" s="159"/>
      <c r="I907" s="38"/>
      <c r="J907" s="39"/>
      <c r="K907" s="40"/>
      <c r="L907" s="35"/>
    </row>
    <row r="908" spans="1:12" s="42" customFormat="1" ht="16.5" x14ac:dyDescent="0.25">
      <c r="A908" s="91"/>
      <c r="B908" s="95" t="s">
        <v>884</v>
      </c>
      <c r="C908" s="91"/>
      <c r="D908" s="91"/>
      <c r="E908" s="91"/>
      <c r="F908" s="151"/>
      <c r="G908" s="95"/>
      <c r="H908" s="159"/>
      <c r="I908" s="38"/>
      <c r="J908" s="39"/>
      <c r="K908" s="40"/>
      <c r="L908" s="35"/>
    </row>
    <row r="909" spans="1:12" s="42" customFormat="1" ht="16.5" x14ac:dyDescent="0.25">
      <c r="A909" s="91"/>
      <c r="B909" s="95" t="s">
        <v>885</v>
      </c>
      <c r="C909" s="91"/>
      <c r="D909" s="91"/>
      <c r="E909" s="91"/>
      <c r="F909" s="151"/>
      <c r="G909" s="95"/>
      <c r="H909" s="159"/>
      <c r="I909" s="38"/>
      <c r="J909" s="39"/>
      <c r="K909" s="40"/>
      <c r="L909" s="35"/>
    </row>
    <row r="910" spans="1:12" s="42" customFormat="1" ht="16.5" x14ac:dyDescent="0.25">
      <c r="A910" s="91"/>
      <c r="B910" s="95" t="s">
        <v>886</v>
      </c>
      <c r="C910" s="91"/>
      <c r="D910" s="91"/>
      <c r="E910" s="91"/>
      <c r="F910" s="151"/>
      <c r="G910" s="95"/>
      <c r="H910" s="159"/>
      <c r="I910" s="38"/>
      <c r="J910" s="39"/>
      <c r="K910" s="40"/>
      <c r="L910" s="35"/>
    </row>
    <row r="911" spans="1:12" s="42" customFormat="1" ht="16.5" x14ac:dyDescent="0.25">
      <c r="A911" s="91"/>
      <c r="B911" s="95" t="s">
        <v>887</v>
      </c>
      <c r="C911" s="91"/>
      <c r="D911" s="91"/>
      <c r="E911" s="91"/>
      <c r="F911" s="151"/>
      <c r="G911" s="95"/>
      <c r="H911" s="159"/>
      <c r="I911" s="38"/>
      <c r="J911" s="39"/>
      <c r="K911" s="40"/>
      <c r="L911" s="35"/>
    </row>
    <row r="912" spans="1:12" s="42" customFormat="1" ht="16.5" x14ac:dyDescent="0.25">
      <c r="A912" s="91"/>
      <c r="B912" s="95" t="s">
        <v>1109</v>
      </c>
      <c r="C912" s="91"/>
      <c r="D912" s="91"/>
      <c r="E912" s="91"/>
      <c r="F912" s="151"/>
      <c r="G912" s="95"/>
      <c r="H912" s="159"/>
      <c r="I912" s="38"/>
      <c r="J912" s="39"/>
      <c r="K912" s="40"/>
      <c r="L912" s="35"/>
    </row>
    <row r="913" spans="1:12" s="42" customFormat="1" ht="16.5" x14ac:dyDescent="0.25">
      <c r="A913" s="91"/>
      <c r="B913" s="95" t="s">
        <v>888</v>
      </c>
      <c r="C913" s="91"/>
      <c r="D913" s="91"/>
      <c r="E913" s="91"/>
      <c r="F913" s="151"/>
      <c r="G913" s="95"/>
      <c r="H913" s="159"/>
      <c r="I913" s="38"/>
      <c r="J913" s="39"/>
      <c r="K913" s="40"/>
      <c r="L913" s="35"/>
    </row>
    <row r="914" spans="1:12" s="42" customFormat="1" ht="16.5" x14ac:dyDescent="0.25">
      <c r="A914" s="91"/>
      <c r="B914" s="95" t="s">
        <v>889</v>
      </c>
      <c r="C914" s="91"/>
      <c r="D914" s="91"/>
      <c r="E914" s="91"/>
      <c r="F914" s="151"/>
      <c r="G914" s="95"/>
      <c r="H914" s="159"/>
      <c r="I914" s="38"/>
      <c r="J914" s="39"/>
      <c r="K914" s="40"/>
      <c r="L914" s="35"/>
    </row>
    <row r="915" spans="1:12" s="42" customFormat="1" ht="16.5" x14ac:dyDescent="0.25">
      <c r="A915" s="91"/>
      <c r="B915" s="95" t="s">
        <v>890</v>
      </c>
      <c r="C915" s="91"/>
      <c r="D915" s="91"/>
      <c r="E915" s="91"/>
      <c r="F915" s="151"/>
      <c r="G915" s="95"/>
      <c r="H915" s="159"/>
      <c r="I915" s="38"/>
      <c r="J915" s="39"/>
      <c r="K915" s="40"/>
      <c r="L915" s="35"/>
    </row>
    <row r="916" spans="1:12" s="42" customFormat="1" ht="31.5" x14ac:dyDescent="0.25">
      <c r="A916" s="91"/>
      <c r="B916" s="95" t="s">
        <v>891</v>
      </c>
      <c r="C916" s="91"/>
      <c r="D916" s="91"/>
      <c r="E916" s="91"/>
      <c r="F916" s="151"/>
      <c r="G916" s="95"/>
      <c r="H916" s="159"/>
      <c r="I916" s="38"/>
      <c r="J916" s="39"/>
      <c r="K916" s="40"/>
      <c r="L916" s="35"/>
    </row>
    <row r="917" spans="1:12" s="42" customFormat="1" ht="16.5" x14ac:dyDescent="0.25">
      <c r="A917" s="91"/>
      <c r="B917" s="95" t="s">
        <v>892</v>
      </c>
      <c r="C917" s="91"/>
      <c r="D917" s="91"/>
      <c r="E917" s="91"/>
      <c r="F917" s="151"/>
      <c r="G917" s="95"/>
      <c r="H917" s="159"/>
      <c r="I917" s="38"/>
      <c r="J917" s="39"/>
      <c r="K917" s="40"/>
      <c r="L917" s="35"/>
    </row>
    <row r="918" spans="1:12" s="42" customFormat="1" ht="16.5" x14ac:dyDescent="0.25">
      <c r="A918" s="91"/>
      <c r="B918" s="95" t="s">
        <v>893</v>
      </c>
      <c r="C918" s="91"/>
      <c r="D918" s="91"/>
      <c r="E918" s="91"/>
      <c r="F918" s="151"/>
      <c r="G918" s="95"/>
      <c r="H918" s="159"/>
      <c r="I918" s="38"/>
      <c r="J918" s="39"/>
      <c r="K918" s="40"/>
      <c r="L918" s="35"/>
    </row>
    <row r="919" spans="1:12" s="42" customFormat="1" ht="16.5" x14ac:dyDescent="0.25">
      <c r="A919" s="91"/>
      <c r="B919" s="95" t="s">
        <v>894</v>
      </c>
      <c r="C919" s="91"/>
      <c r="D919" s="91"/>
      <c r="E919" s="91"/>
      <c r="F919" s="151"/>
      <c r="G919" s="95"/>
      <c r="H919" s="159"/>
      <c r="I919" s="38"/>
      <c r="J919" s="39"/>
      <c r="K919" s="40"/>
      <c r="L919" s="35"/>
    </row>
    <row r="920" spans="1:12" s="42" customFormat="1" ht="31.5" x14ac:dyDescent="0.25">
      <c r="A920" s="91"/>
      <c r="B920" s="95" t="s">
        <v>895</v>
      </c>
      <c r="C920" s="91"/>
      <c r="D920" s="91"/>
      <c r="E920" s="91"/>
      <c r="F920" s="151"/>
      <c r="G920" s="95"/>
      <c r="H920" s="159"/>
      <c r="I920" s="38"/>
      <c r="J920" s="39"/>
      <c r="K920" s="40"/>
      <c r="L920" s="35"/>
    </row>
    <row r="921" spans="1:12" s="42" customFormat="1" ht="16.5" x14ac:dyDescent="0.25">
      <c r="A921" s="91"/>
      <c r="B921" s="95" t="s">
        <v>896</v>
      </c>
      <c r="C921" s="91"/>
      <c r="D921" s="91"/>
      <c r="E921" s="91"/>
      <c r="F921" s="151"/>
      <c r="G921" s="95"/>
      <c r="H921" s="159"/>
      <c r="I921" s="38"/>
      <c r="J921" s="39"/>
      <c r="K921" s="40"/>
      <c r="L921" s="35"/>
    </row>
    <row r="922" spans="1:12" s="42" customFormat="1" ht="31.5" x14ac:dyDescent="0.25">
      <c r="A922" s="91"/>
      <c r="B922" s="95" t="s">
        <v>897</v>
      </c>
      <c r="C922" s="91"/>
      <c r="D922" s="91"/>
      <c r="E922" s="91"/>
      <c r="F922" s="151"/>
      <c r="G922" s="95"/>
      <c r="H922" s="159"/>
      <c r="I922" s="38"/>
      <c r="J922" s="39"/>
      <c r="K922" s="40"/>
      <c r="L922" s="35"/>
    </row>
    <row r="923" spans="1:12" s="42" customFormat="1" ht="16.5" x14ac:dyDescent="0.25">
      <c r="A923" s="91"/>
      <c r="B923" s="95" t="s">
        <v>898</v>
      </c>
      <c r="C923" s="91"/>
      <c r="D923" s="91"/>
      <c r="E923" s="91"/>
      <c r="F923" s="151"/>
      <c r="G923" s="95"/>
      <c r="H923" s="159"/>
      <c r="I923" s="38"/>
      <c r="J923" s="39"/>
      <c r="K923" s="40"/>
      <c r="L923" s="35"/>
    </row>
    <row r="924" spans="1:12" s="42" customFormat="1" ht="31.5" x14ac:dyDescent="0.25">
      <c r="A924" s="91"/>
      <c r="B924" s="95" t="s">
        <v>899</v>
      </c>
      <c r="C924" s="91"/>
      <c r="D924" s="91"/>
      <c r="E924" s="141"/>
      <c r="F924" s="151"/>
      <c r="G924" s="95"/>
      <c r="H924" s="159"/>
      <c r="I924" s="38"/>
      <c r="J924" s="39"/>
      <c r="K924" s="40"/>
      <c r="L924" s="35"/>
    </row>
    <row r="925" spans="1:12" s="42" customFormat="1" ht="16.5" x14ac:dyDescent="0.25">
      <c r="A925" s="91"/>
      <c r="B925" s="95" t="s">
        <v>900</v>
      </c>
      <c r="C925" s="91"/>
      <c r="D925" s="91"/>
      <c r="E925" s="141"/>
      <c r="F925" s="151"/>
      <c r="G925" s="95"/>
      <c r="H925" s="159"/>
      <c r="I925" s="38"/>
      <c r="J925" s="39"/>
      <c r="K925" s="40"/>
      <c r="L925" s="35"/>
    </row>
    <row r="926" spans="1:12" s="42" customFormat="1" ht="31.5" x14ac:dyDescent="0.25">
      <c r="A926" s="91"/>
      <c r="B926" s="95" t="s">
        <v>901</v>
      </c>
      <c r="C926" s="91"/>
      <c r="D926" s="91"/>
      <c r="E926" s="141"/>
      <c r="F926" s="151"/>
      <c r="G926" s="95"/>
      <c r="H926" s="159"/>
      <c r="I926" s="38"/>
      <c r="J926" s="39"/>
      <c r="K926" s="40"/>
      <c r="L926" s="35"/>
    </row>
    <row r="927" spans="1:12" s="42" customFormat="1" ht="63" x14ac:dyDescent="0.25">
      <c r="A927" s="91"/>
      <c r="B927" s="95" t="s">
        <v>902</v>
      </c>
      <c r="C927" s="91"/>
      <c r="D927" s="91"/>
      <c r="E927" s="141"/>
      <c r="F927" s="151"/>
      <c r="G927" s="95"/>
      <c r="H927" s="159"/>
      <c r="I927" s="38"/>
      <c r="J927" s="39"/>
      <c r="K927" s="40"/>
      <c r="L927" s="35"/>
    </row>
    <row r="928" spans="1:12" s="42" customFormat="1" ht="78.75" x14ac:dyDescent="0.25">
      <c r="A928" s="91"/>
      <c r="B928" s="95" t="s">
        <v>903</v>
      </c>
      <c r="C928" s="91"/>
      <c r="D928" s="91"/>
      <c r="E928" s="141"/>
      <c r="F928" s="151"/>
      <c r="G928" s="95"/>
      <c r="H928" s="159"/>
      <c r="I928" s="38"/>
      <c r="J928" s="39"/>
      <c r="K928" s="40"/>
      <c r="L928" s="35"/>
    </row>
    <row r="929" spans="1:12" s="42" customFormat="1" ht="16.5" x14ac:dyDescent="0.25">
      <c r="A929" s="91"/>
      <c r="B929" s="95" t="s">
        <v>904</v>
      </c>
      <c r="C929" s="91"/>
      <c r="D929" s="91"/>
      <c r="E929" s="141"/>
      <c r="F929" s="151"/>
      <c r="G929" s="95"/>
      <c r="H929" s="159"/>
      <c r="I929" s="38"/>
      <c r="J929" s="39"/>
      <c r="K929" s="40"/>
      <c r="L929" s="35"/>
    </row>
    <row r="930" spans="1:12" s="42" customFormat="1" ht="16.5" x14ac:dyDescent="0.25">
      <c r="A930" s="91"/>
      <c r="B930" s="95" t="s">
        <v>905</v>
      </c>
      <c r="C930" s="91"/>
      <c r="D930" s="91"/>
      <c r="E930" s="141"/>
      <c r="F930" s="151"/>
      <c r="G930" s="95"/>
      <c r="H930" s="159"/>
      <c r="I930" s="38"/>
      <c r="J930" s="39"/>
      <c r="K930" s="40"/>
      <c r="L930" s="35"/>
    </row>
    <row r="931" spans="1:12" s="42" customFormat="1" ht="16.5" x14ac:dyDescent="0.25">
      <c r="A931" s="91"/>
      <c r="B931" s="95" t="s">
        <v>906</v>
      </c>
      <c r="C931" s="91"/>
      <c r="D931" s="91"/>
      <c r="E931" s="141"/>
      <c r="F931" s="151"/>
      <c r="G931" s="95"/>
      <c r="H931" s="159"/>
      <c r="I931" s="38"/>
      <c r="J931" s="39"/>
      <c r="K931" s="40"/>
      <c r="L931" s="35"/>
    </row>
    <row r="932" spans="1:12" s="42" customFormat="1" ht="16.5" x14ac:dyDescent="0.25">
      <c r="A932" s="91"/>
      <c r="B932" s="95" t="s">
        <v>907</v>
      </c>
      <c r="C932" s="91"/>
      <c r="D932" s="91"/>
      <c r="E932" s="141"/>
      <c r="F932" s="151"/>
      <c r="G932" s="95"/>
      <c r="H932" s="159"/>
      <c r="I932" s="38"/>
      <c r="J932" s="39"/>
      <c r="K932" s="40"/>
      <c r="L932" s="35"/>
    </row>
    <row r="933" spans="1:12" s="42" customFormat="1" ht="16.5" x14ac:dyDescent="0.25">
      <c r="A933" s="91"/>
      <c r="B933" s="95" t="s">
        <v>908</v>
      </c>
      <c r="C933" s="91"/>
      <c r="D933" s="91"/>
      <c r="E933" s="141"/>
      <c r="F933" s="151"/>
      <c r="G933" s="95"/>
      <c r="H933" s="159"/>
      <c r="I933" s="38"/>
      <c r="J933" s="39"/>
      <c r="K933" s="40"/>
      <c r="L933" s="35"/>
    </row>
    <row r="934" spans="1:12" s="42" customFormat="1" ht="63" x14ac:dyDescent="0.25">
      <c r="A934" s="91"/>
      <c r="B934" s="95" t="s">
        <v>909</v>
      </c>
      <c r="C934" s="91"/>
      <c r="D934" s="91"/>
      <c r="E934" s="141"/>
      <c r="F934" s="151"/>
      <c r="G934" s="95"/>
      <c r="H934" s="159"/>
      <c r="I934" s="38"/>
      <c r="J934" s="39"/>
      <c r="K934" s="40"/>
      <c r="L934" s="35"/>
    </row>
    <row r="935" spans="1:12" s="42" customFormat="1" ht="63" x14ac:dyDescent="0.25">
      <c r="A935" s="91"/>
      <c r="B935" s="95" t="s">
        <v>910</v>
      </c>
      <c r="C935" s="91"/>
      <c r="D935" s="91"/>
      <c r="E935" s="141"/>
      <c r="F935" s="150"/>
      <c r="G935" s="90"/>
      <c r="H935" s="159"/>
      <c r="I935" s="38"/>
      <c r="J935" s="39"/>
      <c r="K935" s="40"/>
      <c r="L935" s="35"/>
    </row>
    <row r="936" spans="1:12" s="42" customFormat="1" ht="16.5" x14ac:dyDescent="0.25">
      <c r="A936" s="141" t="s">
        <v>911</v>
      </c>
      <c r="B936" s="90" t="s">
        <v>912</v>
      </c>
      <c r="C936" s="141"/>
      <c r="D936" s="141" t="s">
        <v>913</v>
      </c>
      <c r="E936" s="146" t="s">
        <v>31</v>
      </c>
      <c r="F936" s="150">
        <v>1</v>
      </c>
      <c r="G936" s="95"/>
      <c r="H936" s="159"/>
      <c r="I936" s="38"/>
      <c r="J936" s="39"/>
      <c r="K936" s="40"/>
      <c r="L936" s="35"/>
    </row>
    <row r="937" spans="1:12" s="42" customFormat="1" ht="16.5" x14ac:dyDescent="0.25">
      <c r="A937" s="91"/>
      <c r="B937" s="95" t="s">
        <v>914</v>
      </c>
      <c r="C937" s="91"/>
      <c r="D937" s="91"/>
      <c r="E937" s="91"/>
      <c r="F937" s="151"/>
      <c r="G937" s="95"/>
      <c r="H937" s="159"/>
      <c r="I937" s="38"/>
      <c r="J937" s="39"/>
      <c r="K937" s="40"/>
      <c r="L937" s="35"/>
    </row>
    <row r="938" spans="1:12" s="42" customFormat="1" ht="31.5" x14ac:dyDescent="0.25">
      <c r="A938" s="91"/>
      <c r="B938" s="95" t="s">
        <v>728</v>
      </c>
      <c r="C938" s="91"/>
      <c r="D938" s="91"/>
      <c r="E938" s="91"/>
      <c r="F938" s="151"/>
      <c r="G938" s="95"/>
      <c r="H938" s="159"/>
      <c r="I938" s="38"/>
      <c r="J938" s="39"/>
      <c r="K938" s="40"/>
      <c r="L938" s="35"/>
    </row>
    <row r="939" spans="1:12" s="42" customFormat="1" ht="16.5" x14ac:dyDescent="0.25">
      <c r="A939" s="91"/>
      <c r="B939" s="95" t="s">
        <v>729</v>
      </c>
      <c r="C939" s="91"/>
      <c r="D939" s="91"/>
      <c r="E939" s="91"/>
      <c r="F939" s="151"/>
      <c r="G939" s="95"/>
      <c r="H939" s="159"/>
      <c r="I939" s="38"/>
      <c r="J939" s="39"/>
      <c r="K939" s="40"/>
      <c r="L939" s="35"/>
    </row>
    <row r="940" spans="1:12" s="42" customFormat="1" ht="31.5" x14ac:dyDescent="0.25">
      <c r="A940" s="91"/>
      <c r="B940" s="95" t="s">
        <v>730</v>
      </c>
      <c r="C940" s="91"/>
      <c r="D940" s="91"/>
      <c r="E940" s="91"/>
      <c r="F940" s="151"/>
      <c r="G940" s="95"/>
      <c r="H940" s="159"/>
      <c r="I940" s="38"/>
      <c r="J940" s="39"/>
      <c r="K940" s="40"/>
      <c r="L940" s="35"/>
    </row>
    <row r="941" spans="1:12" s="42" customFormat="1" ht="31.5" x14ac:dyDescent="0.25">
      <c r="A941" s="91"/>
      <c r="B941" s="95" t="s">
        <v>731</v>
      </c>
      <c r="C941" s="91"/>
      <c r="D941" s="91"/>
      <c r="E941" s="91"/>
      <c r="F941" s="151"/>
      <c r="G941" s="95"/>
      <c r="H941" s="159"/>
      <c r="I941" s="38"/>
      <c r="J941" s="39"/>
      <c r="K941" s="40"/>
      <c r="L941" s="35"/>
    </row>
    <row r="942" spans="1:12" s="42" customFormat="1" ht="31.5" x14ac:dyDescent="0.25">
      <c r="A942" s="91"/>
      <c r="B942" s="95" t="s">
        <v>732</v>
      </c>
      <c r="C942" s="91"/>
      <c r="D942" s="91"/>
      <c r="E942" s="91"/>
      <c r="F942" s="151"/>
      <c r="G942" s="95"/>
      <c r="H942" s="159"/>
      <c r="I942" s="38"/>
      <c r="J942" s="39"/>
      <c r="K942" s="40"/>
      <c r="L942" s="35"/>
    </row>
    <row r="943" spans="1:12" s="42" customFormat="1" ht="31.5" x14ac:dyDescent="0.25">
      <c r="A943" s="91"/>
      <c r="B943" s="95" t="s">
        <v>733</v>
      </c>
      <c r="C943" s="91"/>
      <c r="D943" s="91"/>
      <c r="E943" s="91"/>
      <c r="F943" s="151"/>
      <c r="G943" s="95"/>
      <c r="H943" s="159"/>
      <c r="I943" s="38"/>
      <c r="J943" s="39"/>
      <c r="K943" s="40"/>
      <c r="L943" s="35"/>
    </row>
    <row r="944" spans="1:12" s="42" customFormat="1" ht="16.5" x14ac:dyDescent="0.25">
      <c r="A944" s="91"/>
      <c r="B944" s="95" t="s">
        <v>734</v>
      </c>
      <c r="C944" s="91"/>
      <c r="D944" s="91"/>
      <c r="E944" s="91"/>
      <c r="F944" s="151"/>
      <c r="G944" s="95"/>
      <c r="H944" s="159"/>
      <c r="I944" s="38"/>
      <c r="J944" s="39"/>
      <c r="K944" s="40"/>
      <c r="L944" s="35"/>
    </row>
    <row r="945" spans="1:12" s="42" customFormat="1" ht="16.5" x14ac:dyDescent="0.25">
      <c r="A945" s="91"/>
      <c r="B945" s="95" t="s">
        <v>735</v>
      </c>
      <c r="C945" s="91"/>
      <c r="D945" s="91"/>
      <c r="E945" s="91"/>
      <c r="F945" s="151"/>
      <c r="G945" s="95"/>
      <c r="H945" s="159"/>
      <c r="I945" s="38"/>
      <c r="J945" s="39"/>
      <c r="K945" s="40"/>
      <c r="L945" s="35"/>
    </row>
    <row r="946" spans="1:12" s="42" customFormat="1" ht="16.5" x14ac:dyDescent="0.25">
      <c r="A946" s="91"/>
      <c r="B946" s="95" t="s">
        <v>915</v>
      </c>
      <c r="C946" s="91"/>
      <c r="D946" s="91"/>
      <c r="E946" s="91"/>
      <c r="F946" s="151"/>
      <c r="G946" s="95"/>
      <c r="H946" s="159"/>
      <c r="I946" s="38"/>
      <c r="J946" s="39"/>
      <c r="K946" s="40"/>
      <c r="L946" s="35"/>
    </row>
    <row r="947" spans="1:12" s="42" customFormat="1" ht="16.5" x14ac:dyDescent="0.25">
      <c r="A947" s="91"/>
      <c r="B947" s="95" t="s">
        <v>737</v>
      </c>
      <c r="C947" s="91"/>
      <c r="D947" s="91"/>
      <c r="E947" s="91"/>
      <c r="F947" s="151"/>
      <c r="G947" s="95"/>
      <c r="H947" s="159"/>
      <c r="I947" s="38"/>
      <c r="J947" s="39"/>
      <c r="K947" s="40"/>
      <c r="L947" s="35"/>
    </row>
    <row r="948" spans="1:12" s="42" customFormat="1" ht="16.5" x14ac:dyDescent="0.25">
      <c r="A948" s="91"/>
      <c r="B948" s="95" t="s">
        <v>738</v>
      </c>
      <c r="C948" s="91"/>
      <c r="D948" s="91"/>
      <c r="E948" s="91"/>
      <c r="F948" s="151"/>
      <c r="G948" s="95"/>
      <c r="H948" s="159"/>
      <c r="I948" s="38"/>
      <c r="J948" s="39"/>
      <c r="K948" s="40"/>
      <c r="L948" s="35"/>
    </row>
    <row r="949" spans="1:12" s="42" customFormat="1" ht="16.5" x14ac:dyDescent="0.25">
      <c r="A949" s="91"/>
      <c r="B949" s="95" t="s">
        <v>734</v>
      </c>
      <c r="C949" s="91"/>
      <c r="D949" s="91"/>
      <c r="E949" s="91"/>
      <c r="F949" s="151"/>
      <c r="G949" s="95"/>
      <c r="H949" s="159"/>
      <c r="I949" s="38"/>
      <c r="J949" s="39"/>
      <c r="K949" s="40"/>
      <c r="L949" s="35"/>
    </row>
    <row r="950" spans="1:12" s="42" customFormat="1" ht="16.5" x14ac:dyDescent="0.25">
      <c r="A950" s="91"/>
      <c r="B950" s="95" t="s">
        <v>739</v>
      </c>
      <c r="C950" s="91"/>
      <c r="D950" s="91"/>
      <c r="E950" s="91"/>
      <c r="F950" s="151"/>
      <c r="G950" s="95"/>
      <c r="H950" s="159"/>
      <c r="I950" s="38"/>
      <c r="J950" s="39"/>
      <c r="K950" s="40"/>
      <c r="L950" s="35"/>
    </row>
    <row r="951" spans="1:12" s="42" customFormat="1" ht="16.5" x14ac:dyDescent="0.25">
      <c r="A951" s="91"/>
      <c r="B951" s="95" t="s">
        <v>916</v>
      </c>
      <c r="C951" s="91"/>
      <c r="D951" s="91"/>
      <c r="E951" s="91"/>
      <c r="F951" s="151"/>
      <c r="G951" s="95"/>
      <c r="H951" s="159"/>
      <c r="I951" s="38"/>
      <c r="J951" s="39"/>
      <c r="K951" s="40"/>
      <c r="L951" s="35"/>
    </row>
    <row r="952" spans="1:12" s="42" customFormat="1" ht="16.5" x14ac:dyDescent="0.25">
      <c r="A952" s="91"/>
      <c r="B952" s="95" t="s">
        <v>917</v>
      </c>
      <c r="C952" s="91"/>
      <c r="D952" s="91"/>
      <c r="E952" s="91"/>
      <c r="F952" s="151"/>
      <c r="G952" s="95"/>
      <c r="H952" s="159"/>
      <c r="I952" s="38"/>
      <c r="J952" s="39"/>
      <c r="K952" s="40"/>
      <c r="L952" s="35"/>
    </row>
    <row r="953" spans="1:12" s="42" customFormat="1" ht="31.5" x14ac:dyDescent="0.25">
      <c r="A953" s="91"/>
      <c r="B953" s="95" t="s">
        <v>918</v>
      </c>
      <c r="C953" s="91"/>
      <c r="D953" s="91"/>
      <c r="E953" s="91"/>
      <c r="F953" s="151"/>
      <c r="G953" s="95"/>
      <c r="H953" s="159"/>
      <c r="I953" s="38"/>
      <c r="J953" s="39"/>
      <c r="K953" s="40"/>
      <c r="L953" s="35"/>
    </row>
    <row r="954" spans="1:12" s="42" customFormat="1" ht="31.5" x14ac:dyDescent="0.25">
      <c r="A954" s="91"/>
      <c r="B954" s="95" t="s">
        <v>747</v>
      </c>
      <c r="C954" s="91"/>
      <c r="D954" s="91"/>
      <c r="E954" s="91"/>
      <c r="F954" s="151"/>
      <c r="G954" s="95"/>
      <c r="H954" s="159"/>
      <c r="I954" s="38"/>
      <c r="J954" s="39"/>
      <c r="K954" s="40"/>
      <c r="L954" s="35"/>
    </row>
    <row r="955" spans="1:12" s="42" customFormat="1" ht="47.25" x14ac:dyDescent="0.25">
      <c r="A955" s="91"/>
      <c r="B955" s="95" t="s">
        <v>748</v>
      </c>
      <c r="C955" s="91"/>
      <c r="D955" s="91"/>
      <c r="E955" s="91"/>
      <c r="F955" s="151"/>
      <c r="G955" s="95"/>
      <c r="H955" s="159"/>
      <c r="I955" s="38"/>
      <c r="J955" s="39"/>
      <c r="K955" s="40"/>
      <c r="L955" s="35"/>
    </row>
    <row r="956" spans="1:12" s="42" customFormat="1" ht="32.25" customHeight="1" x14ac:dyDescent="0.25">
      <c r="A956" s="91"/>
      <c r="B956" s="95" t="s">
        <v>919</v>
      </c>
      <c r="C956" s="91"/>
      <c r="D956" s="91"/>
      <c r="E956" s="91"/>
      <c r="F956" s="151"/>
      <c r="G956" s="95"/>
      <c r="H956" s="159"/>
      <c r="I956" s="38"/>
      <c r="J956" s="39"/>
      <c r="K956" s="40"/>
      <c r="L956" s="35"/>
    </row>
    <row r="957" spans="1:12" s="42" customFormat="1" ht="47.25" x14ac:dyDescent="0.25">
      <c r="A957" s="91"/>
      <c r="B957" s="95" t="s">
        <v>750</v>
      </c>
      <c r="C957" s="91"/>
      <c r="D957" s="91"/>
      <c r="E957" s="91"/>
      <c r="F957" s="151"/>
      <c r="G957" s="95"/>
      <c r="H957" s="159"/>
      <c r="I957" s="38"/>
      <c r="J957" s="39"/>
      <c r="K957" s="40"/>
      <c r="L957" s="35"/>
    </row>
    <row r="958" spans="1:12" s="42" customFormat="1" ht="16.5" x14ac:dyDescent="0.25">
      <c r="A958" s="91"/>
      <c r="B958" s="95" t="s">
        <v>920</v>
      </c>
      <c r="C958" s="91"/>
      <c r="D958" s="91"/>
      <c r="E958" s="91"/>
      <c r="F958" s="151"/>
      <c r="G958" s="95"/>
      <c r="H958" s="159"/>
      <c r="I958" s="38"/>
      <c r="J958" s="39"/>
      <c r="K958" s="40"/>
      <c r="L958" s="35"/>
    </row>
    <row r="959" spans="1:12" s="42" customFormat="1" ht="31.5" x14ac:dyDescent="0.25">
      <c r="A959" s="91"/>
      <c r="B959" s="95" t="s">
        <v>921</v>
      </c>
      <c r="C959" s="91"/>
      <c r="D959" s="91"/>
      <c r="E959" s="91"/>
      <c r="F959" s="151"/>
      <c r="G959" s="95"/>
      <c r="H959" s="159"/>
      <c r="I959" s="38"/>
      <c r="J959" s="39"/>
      <c r="K959" s="40"/>
      <c r="L959" s="35"/>
    </row>
    <row r="960" spans="1:12" s="42" customFormat="1" ht="16.5" x14ac:dyDescent="0.25">
      <c r="A960" s="91"/>
      <c r="B960" s="95" t="s">
        <v>124</v>
      </c>
      <c r="C960" s="91"/>
      <c r="D960" s="91"/>
      <c r="E960" s="91"/>
      <c r="F960" s="151"/>
      <c r="G960" s="95"/>
      <c r="H960" s="159"/>
      <c r="I960" s="38"/>
      <c r="J960" s="39"/>
      <c r="K960" s="40"/>
      <c r="L960" s="35"/>
    </row>
    <row r="961" spans="1:12" s="42" customFormat="1" ht="16.5" x14ac:dyDescent="0.25">
      <c r="A961" s="91"/>
      <c r="B961" s="95" t="s">
        <v>922</v>
      </c>
      <c r="C961" s="91"/>
      <c r="D961" s="91"/>
      <c r="E961" s="91"/>
      <c r="F961" s="151"/>
      <c r="G961" s="95"/>
      <c r="H961" s="159"/>
      <c r="I961" s="38"/>
      <c r="J961" s="39"/>
      <c r="K961" s="40"/>
      <c r="L961" s="35"/>
    </row>
    <row r="962" spans="1:12" s="42" customFormat="1" ht="16.5" x14ac:dyDescent="0.25">
      <c r="A962" s="91"/>
      <c r="B962" s="95" t="s">
        <v>923</v>
      </c>
      <c r="C962" s="91"/>
      <c r="D962" s="91"/>
      <c r="E962" s="91"/>
      <c r="F962" s="151"/>
      <c r="G962" s="95"/>
      <c r="H962" s="159"/>
      <c r="I962" s="38"/>
      <c r="J962" s="39"/>
      <c r="K962" s="40"/>
      <c r="L962" s="35"/>
    </row>
    <row r="963" spans="1:12" s="42" customFormat="1" ht="16.5" x14ac:dyDescent="0.25">
      <c r="A963" s="91"/>
      <c r="B963" s="95" t="s">
        <v>924</v>
      </c>
      <c r="C963" s="91"/>
      <c r="D963" s="91"/>
      <c r="E963" s="91"/>
      <c r="F963" s="151"/>
      <c r="G963" s="95"/>
      <c r="H963" s="159"/>
      <c r="I963" s="38"/>
      <c r="J963" s="39"/>
      <c r="K963" s="40"/>
      <c r="L963" s="35"/>
    </row>
    <row r="964" spans="1:12" s="42" customFormat="1" ht="31.5" x14ac:dyDescent="0.25">
      <c r="A964" s="91"/>
      <c r="B964" s="95" t="s">
        <v>925</v>
      </c>
      <c r="C964" s="91"/>
      <c r="D964" s="91"/>
      <c r="E964" s="91"/>
      <c r="F964" s="151"/>
      <c r="G964" s="95"/>
      <c r="H964" s="159"/>
      <c r="I964" s="38"/>
      <c r="J964" s="39"/>
      <c r="K964" s="40"/>
      <c r="L964" s="35"/>
    </row>
    <row r="965" spans="1:12" s="42" customFormat="1" ht="16.5" x14ac:dyDescent="0.25">
      <c r="A965" s="91"/>
      <c r="B965" s="95" t="s">
        <v>926</v>
      </c>
      <c r="C965" s="91"/>
      <c r="D965" s="91"/>
      <c r="E965" s="91"/>
      <c r="F965" s="151"/>
      <c r="G965" s="95"/>
      <c r="H965" s="159"/>
      <c r="I965" s="38"/>
      <c r="J965" s="39"/>
      <c r="K965" s="40"/>
      <c r="L965" s="35"/>
    </row>
    <row r="966" spans="1:12" s="42" customFormat="1" ht="47.25" x14ac:dyDescent="0.25">
      <c r="A966" s="91"/>
      <c r="B966" s="95" t="s">
        <v>927</v>
      </c>
      <c r="C966" s="91"/>
      <c r="D966" s="91"/>
      <c r="E966" s="91"/>
      <c r="F966" s="151"/>
      <c r="G966" s="95"/>
      <c r="H966" s="159"/>
      <c r="I966" s="38"/>
      <c r="J966" s="39"/>
      <c r="K966" s="40"/>
      <c r="L966" s="35"/>
    </row>
    <row r="967" spans="1:12" s="42" customFormat="1" ht="16.5" x14ac:dyDescent="0.25">
      <c r="A967" s="91"/>
      <c r="B967" s="95" t="s">
        <v>928</v>
      </c>
      <c r="C967" s="91"/>
      <c r="D967" s="91"/>
      <c r="E967" s="91"/>
      <c r="F967" s="151"/>
      <c r="G967" s="95"/>
      <c r="H967" s="159"/>
      <c r="I967" s="38"/>
      <c r="J967" s="39"/>
      <c r="K967" s="40"/>
      <c r="L967" s="35"/>
    </row>
    <row r="968" spans="1:12" s="42" customFormat="1" ht="16.5" x14ac:dyDescent="0.25">
      <c r="A968" s="91"/>
      <c r="B968" s="95" t="s">
        <v>929</v>
      </c>
      <c r="C968" s="91"/>
      <c r="D968" s="91"/>
      <c r="E968" s="91"/>
      <c r="F968" s="151"/>
      <c r="G968" s="95"/>
      <c r="H968" s="159"/>
      <c r="I968" s="38"/>
      <c r="J968" s="39"/>
      <c r="K968" s="40"/>
      <c r="L968" s="35"/>
    </row>
    <row r="969" spans="1:12" s="42" customFormat="1" ht="31.5" x14ac:dyDescent="0.25">
      <c r="A969" s="91"/>
      <c r="B969" s="95" t="s">
        <v>930</v>
      </c>
      <c r="C969" s="91"/>
      <c r="D969" s="91"/>
      <c r="E969" s="91"/>
      <c r="F969" s="151"/>
      <c r="G969" s="95"/>
      <c r="H969" s="159"/>
      <c r="I969" s="38"/>
      <c r="J969" s="39"/>
      <c r="K969" s="40"/>
      <c r="L969" s="35"/>
    </row>
    <row r="970" spans="1:12" s="42" customFormat="1" ht="16.5" x14ac:dyDescent="0.25">
      <c r="A970" s="91"/>
      <c r="B970" s="95" t="s">
        <v>931</v>
      </c>
      <c r="C970" s="91"/>
      <c r="D970" s="91"/>
      <c r="E970" s="91"/>
      <c r="F970" s="151"/>
      <c r="G970" s="95"/>
      <c r="H970" s="159"/>
      <c r="I970" s="38"/>
      <c r="J970" s="39"/>
      <c r="K970" s="40"/>
      <c r="L970" s="35"/>
    </row>
    <row r="971" spans="1:12" s="42" customFormat="1" ht="16.5" x14ac:dyDescent="0.25">
      <c r="A971" s="91"/>
      <c r="B971" s="95" t="s">
        <v>932</v>
      </c>
      <c r="C971" s="91"/>
      <c r="D971" s="91"/>
      <c r="E971" s="91"/>
      <c r="F971" s="151"/>
      <c r="G971" s="95"/>
      <c r="H971" s="159"/>
      <c r="I971" s="38"/>
      <c r="J971" s="39"/>
      <c r="K971" s="40"/>
      <c r="L971" s="35"/>
    </row>
    <row r="972" spans="1:12" s="42" customFormat="1" ht="16.5" x14ac:dyDescent="0.25">
      <c r="A972" s="91"/>
      <c r="B972" s="95" t="s">
        <v>752</v>
      </c>
      <c r="C972" s="91"/>
      <c r="D972" s="91"/>
      <c r="E972" s="91"/>
      <c r="F972" s="151"/>
      <c r="G972" s="95"/>
      <c r="H972" s="159"/>
      <c r="I972" s="38"/>
      <c r="J972" s="39"/>
      <c r="K972" s="40"/>
      <c r="L972" s="35"/>
    </row>
    <row r="973" spans="1:12" s="42" customFormat="1" ht="16.5" x14ac:dyDescent="0.25">
      <c r="A973" s="91"/>
      <c r="B973" s="95" t="s">
        <v>753</v>
      </c>
      <c r="C973" s="91"/>
      <c r="D973" s="91"/>
      <c r="E973" s="91"/>
      <c r="F973" s="151"/>
      <c r="G973" s="95"/>
      <c r="H973" s="159"/>
      <c r="I973" s="38"/>
      <c r="J973" s="39"/>
      <c r="K973" s="40"/>
      <c r="L973" s="35"/>
    </row>
    <row r="974" spans="1:12" s="42" customFormat="1" ht="16.5" x14ac:dyDescent="0.25">
      <c r="A974" s="91"/>
      <c r="B974" s="95" t="s">
        <v>754</v>
      </c>
      <c r="C974" s="91"/>
      <c r="D974" s="91"/>
      <c r="E974" s="91"/>
      <c r="F974" s="151"/>
      <c r="G974" s="95"/>
      <c r="H974" s="159"/>
      <c r="I974" s="38"/>
      <c r="J974" s="39"/>
      <c r="K974" s="40"/>
      <c r="L974" s="35"/>
    </row>
    <row r="975" spans="1:12" s="42" customFormat="1" ht="16.5" x14ac:dyDescent="0.25">
      <c r="A975" s="91"/>
      <c r="B975" s="95" t="s">
        <v>128</v>
      </c>
      <c r="C975" s="91"/>
      <c r="D975" s="91"/>
      <c r="E975" s="91"/>
      <c r="F975" s="151"/>
      <c r="G975" s="95"/>
      <c r="H975" s="159"/>
      <c r="I975" s="38"/>
      <c r="J975" s="39"/>
      <c r="K975" s="40"/>
      <c r="L975" s="35"/>
    </row>
    <row r="976" spans="1:12" s="42" customFormat="1" ht="16.5" x14ac:dyDescent="0.25">
      <c r="A976" s="91"/>
      <c r="B976" s="95" t="s">
        <v>933</v>
      </c>
      <c r="C976" s="91"/>
      <c r="D976" s="91"/>
      <c r="E976" s="91"/>
      <c r="F976" s="151"/>
      <c r="G976" s="95"/>
      <c r="H976" s="159"/>
      <c r="I976" s="38"/>
      <c r="J976" s="39"/>
      <c r="K976" s="40"/>
      <c r="L976" s="35"/>
    </row>
    <row r="977" spans="1:12" s="42" customFormat="1" ht="47.25" x14ac:dyDescent="0.25">
      <c r="A977" s="91"/>
      <c r="B977" s="95" t="s">
        <v>778</v>
      </c>
      <c r="C977" s="91"/>
      <c r="D977" s="91"/>
      <c r="E977" s="91"/>
      <c r="F977" s="151"/>
      <c r="G977" s="95"/>
      <c r="H977" s="159"/>
      <c r="I977" s="38"/>
      <c r="J977" s="39"/>
      <c r="K977" s="40"/>
      <c r="L977" s="35"/>
    </row>
    <row r="978" spans="1:12" s="42" customFormat="1" ht="47.25" x14ac:dyDescent="0.25">
      <c r="A978" s="91"/>
      <c r="B978" s="95" t="s">
        <v>934</v>
      </c>
      <c r="C978" s="91"/>
      <c r="D978" s="91"/>
      <c r="E978" s="91"/>
      <c r="F978" s="151"/>
      <c r="G978" s="95"/>
      <c r="H978" s="159"/>
      <c r="I978" s="38"/>
      <c r="J978" s="39"/>
      <c r="K978" s="40"/>
      <c r="L978" s="35"/>
    </row>
    <row r="979" spans="1:12" s="42" customFormat="1" ht="47.25" x14ac:dyDescent="0.25">
      <c r="A979" s="91"/>
      <c r="B979" s="95" t="s">
        <v>780</v>
      </c>
      <c r="C979" s="91"/>
      <c r="D979" s="91"/>
      <c r="E979" s="91"/>
      <c r="F979" s="151"/>
      <c r="G979" s="95"/>
      <c r="H979" s="159"/>
      <c r="I979" s="38"/>
      <c r="J979" s="39"/>
      <c r="K979" s="40"/>
      <c r="L979" s="35"/>
    </row>
    <row r="980" spans="1:12" s="42" customFormat="1" ht="31.5" x14ac:dyDescent="0.25">
      <c r="A980" s="91"/>
      <c r="B980" s="95" t="s">
        <v>781</v>
      </c>
      <c r="C980" s="91"/>
      <c r="D980" s="91"/>
      <c r="E980" s="91"/>
      <c r="F980" s="151"/>
      <c r="G980" s="95"/>
      <c r="H980" s="159"/>
      <c r="I980" s="38"/>
      <c r="J980" s="39"/>
      <c r="K980" s="40"/>
      <c r="L980" s="35"/>
    </row>
    <row r="981" spans="1:12" s="42" customFormat="1" ht="16.5" x14ac:dyDescent="0.25">
      <c r="A981" s="91"/>
      <c r="B981" s="95" t="s">
        <v>935</v>
      </c>
      <c r="C981" s="91"/>
      <c r="D981" s="91"/>
      <c r="E981" s="91"/>
      <c r="F981" s="151"/>
      <c r="G981" s="95"/>
      <c r="H981" s="159"/>
      <c r="I981" s="38"/>
      <c r="J981" s="39"/>
      <c r="K981" s="40"/>
      <c r="L981" s="35"/>
    </row>
    <row r="982" spans="1:12" s="42" customFormat="1" ht="31.5" x14ac:dyDescent="0.25">
      <c r="A982" s="91"/>
      <c r="B982" s="95" t="s">
        <v>936</v>
      </c>
      <c r="C982" s="91"/>
      <c r="D982" s="91"/>
      <c r="E982" s="91"/>
      <c r="F982" s="151"/>
      <c r="G982" s="95"/>
      <c r="H982" s="159"/>
      <c r="I982" s="38"/>
      <c r="J982" s="39"/>
      <c r="K982" s="40"/>
      <c r="L982" s="35"/>
    </row>
    <row r="983" spans="1:12" s="42" customFormat="1" ht="63" x14ac:dyDescent="0.25">
      <c r="A983" s="91"/>
      <c r="B983" s="95" t="s">
        <v>937</v>
      </c>
      <c r="C983" s="91"/>
      <c r="D983" s="91"/>
      <c r="E983" s="91"/>
      <c r="F983" s="151"/>
      <c r="G983" s="95"/>
      <c r="H983" s="159"/>
      <c r="I983" s="38"/>
      <c r="J983" s="39"/>
      <c r="K983" s="40"/>
      <c r="L983" s="35"/>
    </row>
    <row r="984" spans="1:12" s="42" customFormat="1" ht="31.5" x14ac:dyDescent="0.25">
      <c r="A984" s="91"/>
      <c r="B984" s="95" t="s">
        <v>938</v>
      </c>
      <c r="C984" s="91"/>
      <c r="D984" s="91"/>
      <c r="E984" s="91"/>
      <c r="F984" s="151"/>
      <c r="G984" s="95"/>
      <c r="H984" s="159"/>
      <c r="I984" s="38"/>
      <c r="J984" s="39"/>
      <c r="K984" s="40"/>
      <c r="L984" s="35"/>
    </row>
    <row r="985" spans="1:12" s="42" customFormat="1" ht="31.5" x14ac:dyDescent="0.25">
      <c r="A985" s="91"/>
      <c r="B985" s="95" t="s">
        <v>939</v>
      </c>
      <c r="C985" s="91"/>
      <c r="D985" s="91"/>
      <c r="E985" s="91"/>
      <c r="F985" s="151"/>
      <c r="G985" s="95"/>
      <c r="H985" s="159"/>
      <c r="I985" s="38"/>
      <c r="J985" s="39"/>
      <c r="K985" s="40"/>
      <c r="L985" s="35"/>
    </row>
    <row r="986" spans="1:12" s="42" customFormat="1" ht="16.5" x14ac:dyDescent="0.25">
      <c r="A986" s="91"/>
      <c r="B986" s="95" t="s">
        <v>940</v>
      </c>
      <c r="C986" s="91"/>
      <c r="D986" s="91"/>
      <c r="E986" s="91"/>
      <c r="F986" s="151"/>
      <c r="G986" s="95"/>
      <c r="H986" s="159"/>
      <c r="I986" s="38"/>
      <c r="J986" s="39"/>
      <c r="K986" s="40"/>
      <c r="L986" s="35"/>
    </row>
    <row r="987" spans="1:12" s="42" customFormat="1" ht="31.5" x14ac:dyDescent="0.25">
      <c r="A987" s="91"/>
      <c r="B987" s="95" t="s">
        <v>941</v>
      </c>
      <c r="C987" s="91"/>
      <c r="D987" s="91"/>
      <c r="E987" s="91"/>
      <c r="F987" s="151"/>
      <c r="G987" s="95"/>
      <c r="H987" s="159"/>
      <c r="I987" s="38"/>
      <c r="J987" s="39"/>
      <c r="K987" s="40"/>
      <c r="L987" s="35"/>
    </row>
    <row r="988" spans="1:12" s="42" customFormat="1" ht="31.5" x14ac:dyDescent="0.25">
      <c r="A988" s="91"/>
      <c r="B988" s="95" t="s">
        <v>787</v>
      </c>
      <c r="C988" s="91"/>
      <c r="D988" s="91"/>
      <c r="E988" s="91"/>
      <c r="F988" s="151"/>
      <c r="G988" s="95"/>
      <c r="H988" s="159"/>
      <c r="I988" s="38"/>
      <c r="J988" s="39"/>
      <c r="K988" s="40"/>
      <c r="L988" s="35"/>
    </row>
    <row r="989" spans="1:12" s="42" customFormat="1" ht="16.5" x14ac:dyDescent="0.25">
      <c r="A989" s="91"/>
      <c r="B989" s="95" t="s">
        <v>788</v>
      </c>
      <c r="C989" s="91"/>
      <c r="D989" s="91"/>
      <c r="E989" s="91"/>
      <c r="F989" s="151"/>
      <c r="G989" s="95"/>
      <c r="H989" s="159"/>
      <c r="I989" s="38"/>
      <c r="J989" s="39"/>
      <c r="K989" s="40"/>
      <c r="L989" s="35"/>
    </row>
    <row r="990" spans="1:12" s="42" customFormat="1" ht="31.5" x14ac:dyDescent="0.25">
      <c r="A990" s="91"/>
      <c r="B990" s="95" t="s">
        <v>789</v>
      </c>
      <c r="C990" s="91"/>
      <c r="D990" s="91"/>
      <c r="E990" s="91"/>
      <c r="F990" s="151"/>
      <c r="G990" s="95"/>
      <c r="H990" s="159"/>
      <c r="I990" s="38"/>
      <c r="J990" s="39"/>
      <c r="K990" s="40"/>
      <c r="L990" s="35"/>
    </row>
    <row r="991" spans="1:12" s="42" customFormat="1" ht="16.5" x14ac:dyDescent="0.25">
      <c r="A991" s="91"/>
      <c r="B991" s="95" t="s">
        <v>790</v>
      </c>
      <c r="C991" s="91"/>
      <c r="D991" s="91"/>
      <c r="E991" s="91"/>
      <c r="F991" s="151"/>
      <c r="G991" s="95"/>
      <c r="H991" s="159"/>
      <c r="I991" s="38"/>
      <c r="J991" s="39"/>
      <c r="K991" s="40"/>
      <c r="L991" s="35"/>
    </row>
    <row r="992" spans="1:12" s="42" customFormat="1" ht="31.5" x14ac:dyDescent="0.25">
      <c r="A992" s="91"/>
      <c r="B992" s="95" t="s">
        <v>791</v>
      </c>
      <c r="C992" s="91"/>
      <c r="D992" s="91"/>
      <c r="E992" s="91"/>
      <c r="F992" s="151"/>
      <c r="G992" s="95"/>
      <c r="H992" s="159"/>
      <c r="I992" s="38"/>
      <c r="J992" s="39"/>
      <c r="K992" s="40"/>
      <c r="L992" s="35"/>
    </row>
    <row r="993" spans="1:12" s="42" customFormat="1" ht="16.5" x14ac:dyDescent="0.25">
      <c r="A993" s="91"/>
      <c r="B993" s="95" t="s">
        <v>942</v>
      </c>
      <c r="C993" s="91"/>
      <c r="D993" s="91"/>
      <c r="E993" s="91"/>
      <c r="F993" s="151"/>
      <c r="G993" s="95"/>
      <c r="H993" s="159"/>
      <c r="I993" s="38"/>
      <c r="J993" s="39"/>
      <c r="K993" s="40"/>
      <c r="L993" s="35"/>
    </row>
    <row r="994" spans="1:12" s="42" customFormat="1" ht="47.25" x14ac:dyDescent="0.25">
      <c r="A994" s="91"/>
      <c r="B994" s="144" t="s">
        <v>943</v>
      </c>
      <c r="C994" s="91"/>
      <c r="D994" s="91"/>
      <c r="E994" s="91"/>
      <c r="F994" s="151"/>
      <c r="G994" s="95"/>
      <c r="H994" s="159"/>
      <c r="I994" s="38"/>
      <c r="J994" s="39"/>
      <c r="K994" s="40"/>
      <c r="L994" s="35"/>
    </row>
    <row r="995" spans="1:12" s="42" customFormat="1" ht="47.25" x14ac:dyDescent="0.25">
      <c r="A995" s="91"/>
      <c r="B995" s="144" t="s">
        <v>944</v>
      </c>
      <c r="C995" s="91"/>
      <c r="D995" s="91"/>
      <c r="E995" s="91"/>
      <c r="F995" s="151"/>
      <c r="G995" s="95"/>
      <c r="H995" s="159"/>
      <c r="I995" s="38"/>
      <c r="J995" s="39"/>
      <c r="K995" s="40"/>
      <c r="L995" s="35"/>
    </row>
    <row r="996" spans="1:12" s="42" customFormat="1" ht="16.5" x14ac:dyDescent="0.25">
      <c r="A996" s="91"/>
      <c r="B996" s="144" t="s">
        <v>928</v>
      </c>
      <c r="C996" s="91"/>
      <c r="D996" s="91"/>
      <c r="E996" s="91"/>
      <c r="F996" s="151"/>
      <c r="G996" s="95"/>
      <c r="H996" s="159"/>
      <c r="I996" s="38"/>
      <c r="J996" s="39"/>
      <c r="K996" s="40"/>
      <c r="L996" s="35"/>
    </row>
    <row r="997" spans="1:12" s="42" customFormat="1" ht="16.5" x14ac:dyDescent="0.25">
      <c r="A997" s="91"/>
      <c r="B997" s="144" t="s">
        <v>945</v>
      </c>
      <c r="C997" s="91"/>
      <c r="D997" s="91"/>
      <c r="E997" s="91"/>
      <c r="F997" s="151"/>
      <c r="G997" s="95"/>
      <c r="H997" s="159"/>
      <c r="I997" s="38"/>
      <c r="J997" s="39"/>
      <c r="K997" s="40"/>
      <c r="L997" s="35"/>
    </row>
    <row r="998" spans="1:12" s="42" customFormat="1" ht="16.5" x14ac:dyDescent="0.25">
      <c r="A998" s="91"/>
      <c r="B998" s="144" t="s">
        <v>946</v>
      </c>
      <c r="C998" s="91"/>
      <c r="D998" s="91"/>
      <c r="E998" s="91"/>
      <c r="F998" s="151"/>
      <c r="G998" s="95"/>
      <c r="H998" s="159"/>
      <c r="I998" s="38"/>
      <c r="J998" s="39"/>
      <c r="K998" s="40"/>
      <c r="L998" s="35"/>
    </row>
    <row r="999" spans="1:12" s="42" customFormat="1" ht="16.5" x14ac:dyDescent="0.25">
      <c r="A999" s="91"/>
      <c r="B999" s="144" t="s">
        <v>947</v>
      </c>
      <c r="C999" s="91"/>
      <c r="D999" s="91"/>
      <c r="E999" s="91"/>
      <c r="F999" s="151"/>
      <c r="G999" s="95"/>
      <c r="H999" s="159"/>
      <c r="I999" s="38"/>
      <c r="J999" s="39"/>
      <c r="K999" s="40"/>
      <c r="L999" s="35"/>
    </row>
    <row r="1000" spans="1:12" s="42" customFormat="1" ht="16.5" x14ac:dyDescent="0.25">
      <c r="A1000" s="91"/>
      <c r="B1000" s="144" t="s">
        <v>948</v>
      </c>
      <c r="C1000" s="91"/>
      <c r="D1000" s="91"/>
      <c r="E1000" s="91"/>
      <c r="F1000" s="151"/>
      <c r="G1000" s="95"/>
      <c r="H1000" s="159"/>
      <c r="I1000" s="38"/>
      <c r="J1000" s="39"/>
      <c r="K1000" s="40"/>
      <c r="L1000" s="35"/>
    </row>
    <row r="1001" spans="1:12" s="42" customFormat="1" ht="16.5" x14ac:dyDescent="0.25">
      <c r="A1001" s="91"/>
      <c r="B1001" s="144" t="s">
        <v>949</v>
      </c>
      <c r="C1001" s="91"/>
      <c r="D1001" s="91"/>
      <c r="E1001" s="91"/>
      <c r="F1001" s="151"/>
      <c r="G1001" s="95"/>
      <c r="H1001" s="159"/>
      <c r="I1001" s="38"/>
      <c r="J1001" s="39"/>
      <c r="K1001" s="40"/>
      <c r="L1001" s="35"/>
    </row>
    <row r="1002" spans="1:12" s="42" customFormat="1" ht="16.5" x14ac:dyDescent="0.25">
      <c r="A1002" s="91"/>
      <c r="B1002" s="95" t="s">
        <v>950</v>
      </c>
      <c r="C1002" s="91"/>
      <c r="D1002" s="91"/>
      <c r="E1002" s="91"/>
      <c r="F1002" s="151"/>
      <c r="G1002" s="95"/>
      <c r="H1002" s="159"/>
      <c r="I1002" s="38"/>
      <c r="J1002" s="39"/>
      <c r="K1002" s="40"/>
      <c r="L1002" s="35"/>
    </row>
    <row r="1003" spans="1:12" s="42" customFormat="1" ht="31.5" x14ac:dyDescent="0.25">
      <c r="A1003" s="91"/>
      <c r="B1003" s="95" t="s">
        <v>951</v>
      </c>
      <c r="C1003" s="91"/>
      <c r="D1003" s="91"/>
      <c r="E1003" s="91"/>
      <c r="F1003" s="151"/>
      <c r="G1003" s="95"/>
      <c r="H1003" s="159"/>
      <c r="I1003" s="38"/>
      <c r="J1003" s="39"/>
      <c r="K1003" s="40"/>
      <c r="L1003" s="35"/>
    </row>
    <row r="1004" spans="1:12" s="42" customFormat="1" ht="16.5" x14ac:dyDescent="0.25">
      <c r="A1004" s="91"/>
      <c r="B1004" s="95" t="s">
        <v>952</v>
      </c>
      <c r="C1004" s="91"/>
      <c r="D1004" s="91"/>
      <c r="E1004" s="91"/>
      <c r="F1004" s="151"/>
      <c r="G1004" s="95"/>
      <c r="H1004" s="159"/>
      <c r="I1004" s="38"/>
      <c r="J1004" s="39"/>
      <c r="K1004" s="40"/>
      <c r="L1004" s="35"/>
    </row>
    <row r="1005" spans="1:12" s="42" customFormat="1" ht="47.25" x14ac:dyDescent="0.25">
      <c r="A1005" s="91"/>
      <c r="B1005" s="95" t="s">
        <v>953</v>
      </c>
      <c r="C1005" s="91"/>
      <c r="D1005" s="91"/>
      <c r="E1005" s="91"/>
      <c r="F1005" s="151"/>
      <c r="G1005" s="95"/>
      <c r="H1005" s="159"/>
      <c r="I1005" s="38"/>
      <c r="J1005" s="39"/>
      <c r="K1005" s="40"/>
      <c r="L1005" s="35"/>
    </row>
    <row r="1006" spans="1:12" s="42" customFormat="1" ht="16.5" x14ac:dyDescent="0.25">
      <c r="A1006" s="91"/>
      <c r="B1006" s="95" t="s">
        <v>954</v>
      </c>
      <c r="C1006" s="91"/>
      <c r="D1006" s="91"/>
      <c r="E1006" s="91"/>
      <c r="F1006" s="151"/>
      <c r="G1006" s="95"/>
      <c r="H1006" s="159"/>
      <c r="I1006" s="38"/>
      <c r="J1006" s="39"/>
      <c r="K1006" s="40"/>
      <c r="L1006" s="35"/>
    </row>
    <row r="1007" spans="1:12" s="42" customFormat="1" ht="31.5" x14ac:dyDescent="0.25">
      <c r="A1007" s="91"/>
      <c r="B1007" s="95" t="s">
        <v>955</v>
      </c>
      <c r="C1007" s="91"/>
      <c r="D1007" s="91"/>
      <c r="E1007" s="91"/>
      <c r="F1007" s="151"/>
      <c r="G1007" s="95"/>
      <c r="H1007" s="159"/>
      <c r="I1007" s="38"/>
      <c r="J1007" s="39"/>
      <c r="K1007" s="40"/>
      <c r="L1007" s="35"/>
    </row>
    <row r="1008" spans="1:12" s="42" customFormat="1" ht="31.5" x14ac:dyDescent="0.25">
      <c r="A1008" s="141" t="s">
        <v>956</v>
      </c>
      <c r="B1008" s="90" t="s">
        <v>957</v>
      </c>
      <c r="C1008" s="141"/>
      <c r="D1008" s="141" t="s">
        <v>1033</v>
      </c>
      <c r="E1008" s="141" t="s">
        <v>1031</v>
      </c>
      <c r="F1008" s="150">
        <v>1</v>
      </c>
      <c r="G1008" s="154">
        <v>3003000000.0000005</v>
      </c>
      <c r="H1008" s="159">
        <f t="shared" ref="H1008" si="13">+G1008*F1008</f>
        <v>3003000000.0000005</v>
      </c>
      <c r="I1008" s="38"/>
      <c r="J1008" s="39"/>
      <c r="K1008" s="40"/>
      <c r="L1008" s="35"/>
    </row>
    <row r="1009" spans="1:12" s="42" customFormat="1" ht="16.5" x14ac:dyDescent="0.25">
      <c r="A1009" s="141" t="s">
        <v>958</v>
      </c>
      <c r="B1009" s="90" t="s">
        <v>959</v>
      </c>
      <c r="C1009" s="141" t="s">
        <v>960</v>
      </c>
      <c r="D1009" s="141" t="s">
        <v>961</v>
      </c>
      <c r="E1009" s="141" t="s">
        <v>31</v>
      </c>
      <c r="F1009" s="150">
        <v>1</v>
      </c>
      <c r="G1009" s="95"/>
      <c r="H1009" s="159"/>
      <c r="I1009" s="38"/>
      <c r="J1009" s="39"/>
      <c r="K1009" s="40"/>
      <c r="L1009" s="35"/>
    </row>
    <row r="1010" spans="1:12" s="42" customFormat="1" ht="16.5" x14ac:dyDescent="0.25">
      <c r="A1010" s="91"/>
      <c r="B1010" s="95" t="s">
        <v>1030</v>
      </c>
      <c r="C1010" s="91"/>
      <c r="D1010" s="91"/>
      <c r="E1010" s="141"/>
      <c r="F1010" s="150"/>
      <c r="G1010" s="95"/>
      <c r="H1010" s="159"/>
      <c r="I1010" s="38"/>
      <c r="J1010" s="39"/>
      <c r="K1010" s="40"/>
      <c r="L1010" s="35"/>
    </row>
    <row r="1011" spans="1:12" s="42" customFormat="1" ht="16.5" x14ac:dyDescent="0.25">
      <c r="A1011" s="91"/>
      <c r="B1011" s="144" t="s">
        <v>962</v>
      </c>
      <c r="C1011" s="91"/>
      <c r="D1011" s="91"/>
      <c r="E1011" s="141"/>
      <c r="F1011" s="151"/>
      <c r="G1011" s="95"/>
      <c r="H1011" s="159"/>
      <c r="I1011" s="38"/>
      <c r="J1011" s="39"/>
      <c r="K1011" s="40"/>
      <c r="L1011" s="35"/>
    </row>
    <row r="1012" spans="1:12" s="42" customFormat="1" ht="31.5" x14ac:dyDescent="0.25">
      <c r="A1012" s="91"/>
      <c r="B1012" s="144" t="s">
        <v>963</v>
      </c>
      <c r="C1012" s="91"/>
      <c r="D1012" s="91"/>
      <c r="E1012" s="141"/>
      <c r="F1012" s="151"/>
      <c r="G1012" s="95"/>
      <c r="H1012" s="159"/>
      <c r="I1012" s="38"/>
      <c r="J1012" s="39"/>
      <c r="K1012" s="40"/>
      <c r="L1012" s="35"/>
    </row>
    <row r="1013" spans="1:12" s="42" customFormat="1" ht="31.5" x14ac:dyDescent="0.25">
      <c r="A1013" s="91"/>
      <c r="B1013" s="144" t="s">
        <v>964</v>
      </c>
      <c r="C1013" s="91"/>
      <c r="D1013" s="91"/>
      <c r="E1013" s="141"/>
      <c r="F1013" s="151"/>
      <c r="G1013" s="95"/>
      <c r="H1013" s="159"/>
      <c r="I1013" s="38"/>
      <c r="J1013" s="39"/>
      <c r="K1013" s="40"/>
      <c r="L1013" s="35"/>
    </row>
    <row r="1014" spans="1:12" s="42" customFormat="1" ht="47.25" x14ac:dyDescent="0.25">
      <c r="A1014" s="91"/>
      <c r="B1014" s="144" t="s">
        <v>965</v>
      </c>
      <c r="C1014" s="91"/>
      <c r="D1014" s="91"/>
      <c r="E1014" s="141"/>
      <c r="F1014" s="151"/>
      <c r="G1014" s="95"/>
      <c r="H1014" s="159"/>
      <c r="I1014" s="38"/>
      <c r="J1014" s="39"/>
      <c r="K1014" s="40"/>
      <c r="L1014" s="35"/>
    </row>
    <row r="1015" spans="1:12" s="42" customFormat="1" ht="31.5" x14ac:dyDescent="0.25">
      <c r="A1015" s="91"/>
      <c r="B1015" s="144" t="s">
        <v>966</v>
      </c>
      <c r="C1015" s="91"/>
      <c r="D1015" s="91"/>
      <c r="E1015" s="141"/>
      <c r="F1015" s="151"/>
      <c r="G1015" s="95"/>
      <c r="H1015" s="159"/>
      <c r="I1015" s="38"/>
      <c r="J1015" s="39"/>
      <c r="K1015" s="40"/>
      <c r="L1015" s="35"/>
    </row>
    <row r="1016" spans="1:12" s="42" customFormat="1" ht="47.25" x14ac:dyDescent="0.25">
      <c r="A1016" s="91"/>
      <c r="B1016" s="144" t="s">
        <v>967</v>
      </c>
      <c r="C1016" s="91"/>
      <c r="D1016" s="91"/>
      <c r="E1016" s="141"/>
      <c r="F1016" s="151"/>
      <c r="G1016" s="95"/>
      <c r="H1016" s="159"/>
      <c r="I1016" s="38"/>
      <c r="J1016" s="39"/>
      <c r="K1016" s="40"/>
      <c r="L1016" s="35"/>
    </row>
    <row r="1017" spans="1:12" s="42" customFormat="1" ht="31.5" x14ac:dyDescent="0.25">
      <c r="A1017" s="91"/>
      <c r="B1017" s="144" t="s">
        <v>968</v>
      </c>
      <c r="C1017" s="91"/>
      <c r="D1017" s="91"/>
      <c r="E1017" s="141"/>
      <c r="F1017" s="151"/>
      <c r="G1017" s="95"/>
      <c r="H1017" s="159"/>
      <c r="I1017" s="38"/>
      <c r="J1017" s="39"/>
      <c r="K1017" s="40"/>
      <c r="L1017" s="35"/>
    </row>
    <row r="1018" spans="1:12" s="42" customFormat="1" ht="31.5" x14ac:dyDescent="0.25">
      <c r="A1018" s="91"/>
      <c r="B1018" s="144" t="s">
        <v>969</v>
      </c>
      <c r="C1018" s="91"/>
      <c r="D1018" s="91"/>
      <c r="E1018" s="141"/>
      <c r="F1018" s="151"/>
      <c r="G1018" s="95"/>
      <c r="H1018" s="159"/>
      <c r="I1018" s="38"/>
      <c r="J1018" s="39"/>
      <c r="K1018" s="40"/>
      <c r="L1018" s="35"/>
    </row>
    <row r="1019" spans="1:12" s="42" customFormat="1" ht="31.5" x14ac:dyDescent="0.25">
      <c r="A1019" s="91"/>
      <c r="B1019" s="144" t="s">
        <v>970</v>
      </c>
      <c r="C1019" s="91"/>
      <c r="D1019" s="91"/>
      <c r="E1019" s="141"/>
      <c r="F1019" s="151"/>
      <c r="G1019" s="95"/>
      <c r="H1019" s="159"/>
      <c r="I1019" s="38"/>
      <c r="J1019" s="39"/>
      <c r="K1019" s="40"/>
      <c r="L1019" s="35"/>
    </row>
    <row r="1020" spans="1:12" s="42" customFormat="1" ht="16.5" x14ac:dyDescent="0.25">
      <c r="A1020" s="91"/>
      <c r="B1020" s="95" t="s">
        <v>971</v>
      </c>
      <c r="C1020" s="91"/>
      <c r="D1020" s="91"/>
      <c r="E1020" s="141"/>
      <c r="F1020" s="151"/>
      <c r="G1020" s="95"/>
      <c r="H1020" s="159"/>
      <c r="I1020" s="38"/>
      <c r="J1020" s="39"/>
      <c r="K1020" s="40"/>
      <c r="L1020" s="35"/>
    </row>
    <row r="1021" spans="1:12" s="42" customFormat="1" ht="16.5" x14ac:dyDescent="0.25">
      <c r="A1021" s="91"/>
      <c r="B1021" s="95" t="s">
        <v>972</v>
      </c>
      <c r="C1021" s="91"/>
      <c r="D1021" s="91"/>
      <c r="E1021" s="141"/>
      <c r="F1021" s="151"/>
      <c r="G1021" s="95"/>
      <c r="H1021" s="159"/>
      <c r="I1021" s="38"/>
      <c r="J1021" s="39"/>
      <c r="K1021" s="40"/>
      <c r="L1021" s="35"/>
    </row>
    <row r="1022" spans="1:12" s="42" customFormat="1" ht="16.5" x14ac:dyDescent="0.25">
      <c r="A1022" s="91"/>
      <c r="B1022" s="95" t="s">
        <v>973</v>
      </c>
      <c r="C1022" s="91"/>
      <c r="D1022" s="91"/>
      <c r="E1022" s="141"/>
      <c r="F1022" s="151"/>
      <c r="G1022" s="95"/>
      <c r="H1022" s="159"/>
      <c r="I1022" s="38"/>
      <c r="J1022" s="39"/>
      <c r="K1022" s="40"/>
      <c r="L1022" s="35"/>
    </row>
    <row r="1023" spans="1:12" s="42" customFormat="1" ht="16.5" x14ac:dyDescent="0.25">
      <c r="A1023" s="91"/>
      <c r="B1023" s="95" t="s">
        <v>974</v>
      </c>
      <c r="C1023" s="91"/>
      <c r="D1023" s="91"/>
      <c r="E1023" s="141"/>
      <c r="F1023" s="151"/>
      <c r="G1023" s="95"/>
      <c r="H1023" s="159"/>
      <c r="I1023" s="38"/>
      <c r="J1023" s="39"/>
      <c r="K1023" s="40"/>
      <c r="L1023" s="35"/>
    </row>
    <row r="1024" spans="1:12" s="42" customFormat="1" ht="16.5" x14ac:dyDescent="0.25">
      <c r="A1024" s="91"/>
      <c r="B1024" s="95" t="s">
        <v>975</v>
      </c>
      <c r="C1024" s="91"/>
      <c r="D1024" s="91"/>
      <c r="E1024" s="141"/>
      <c r="F1024" s="151"/>
      <c r="G1024" s="95"/>
      <c r="H1024" s="159"/>
      <c r="I1024" s="38"/>
      <c r="J1024" s="39"/>
      <c r="K1024" s="40"/>
      <c r="L1024" s="35"/>
    </row>
    <row r="1025" spans="1:12" s="42" customFormat="1" ht="16.5" x14ac:dyDescent="0.25">
      <c r="A1025" s="91"/>
      <c r="B1025" s="95" t="s">
        <v>976</v>
      </c>
      <c r="C1025" s="91"/>
      <c r="D1025" s="91"/>
      <c r="E1025" s="141"/>
      <c r="F1025" s="151"/>
      <c r="G1025" s="95"/>
      <c r="H1025" s="159"/>
      <c r="I1025" s="38"/>
      <c r="J1025" s="39"/>
      <c r="K1025" s="40"/>
      <c r="L1025" s="35"/>
    </row>
    <row r="1026" spans="1:12" s="42" customFormat="1" ht="16.5" x14ac:dyDescent="0.25">
      <c r="A1026" s="91"/>
      <c r="B1026" s="95" t="s">
        <v>977</v>
      </c>
      <c r="C1026" s="91"/>
      <c r="D1026" s="91"/>
      <c r="E1026" s="141"/>
      <c r="F1026" s="151"/>
      <c r="G1026" s="95"/>
      <c r="H1026" s="159"/>
      <c r="I1026" s="38"/>
      <c r="J1026" s="39"/>
      <c r="K1026" s="40"/>
      <c r="L1026" s="35"/>
    </row>
    <row r="1027" spans="1:12" s="42" customFormat="1" ht="16.5" x14ac:dyDescent="0.25">
      <c r="A1027" s="91"/>
      <c r="B1027" s="95" t="s">
        <v>978</v>
      </c>
      <c r="C1027" s="91"/>
      <c r="D1027" s="91"/>
      <c r="E1027" s="141"/>
      <c r="F1027" s="151"/>
      <c r="G1027" s="95"/>
      <c r="H1027" s="159"/>
      <c r="I1027" s="38"/>
      <c r="J1027" s="39"/>
      <c r="K1027" s="40"/>
      <c r="L1027" s="35"/>
    </row>
    <row r="1028" spans="1:12" s="42" customFormat="1" ht="16.5" x14ac:dyDescent="0.25">
      <c r="A1028" s="91"/>
      <c r="B1028" s="95" t="s">
        <v>979</v>
      </c>
      <c r="C1028" s="91"/>
      <c r="D1028" s="91"/>
      <c r="E1028" s="141"/>
      <c r="F1028" s="151"/>
      <c r="G1028" s="95"/>
      <c r="H1028" s="159"/>
      <c r="I1028" s="38"/>
      <c r="J1028" s="39"/>
      <c r="K1028" s="40"/>
      <c r="L1028" s="35"/>
    </row>
    <row r="1029" spans="1:12" s="42" customFormat="1" ht="16.5" x14ac:dyDescent="0.25">
      <c r="A1029" s="91"/>
      <c r="B1029" s="95" t="s">
        <v>980</v>
      </c>
      <c r="C1029" s="91"/>
      <c r="D1029" s="91"/>
      <c r="E1029" s="141"/>
      <c r="F1029" s="151"/>
      <c r="G1029" s="95"/>
      <c r="H1029" s="159"/>
      <c r="I1029" s="38"/>
      <c r="J1029" s="39"/>
      <c r="K1029" s="40"/>
      <c r="L1029" s="35"/>
    </row>
    <row r="1030" spans="1:12" s="42" customFormat="1" ht="16.5" x14ac:dyDescent="0.25">
      <c r="A1030" s="91"/>
      <c r="B1030" s="95" t="s">
        <v>981</v>
      </c>
      <c r="C1030" s="91"/>
      <c r="D1030" s="91"/>
      <c r="E1030" s="141"/>
      <c r="F1030" s="151"/>
      <c r="G1030" s="95"/>
      <c r="H1030" s="159"/>
      <c r="I1030" s="38"/>
      <c r="J1030" s="39"/>
      <c r="K1030" s="40"/>
      <c r="L1030" s="35"/>
    </row>
    <row r="1031" spans="1:12" s="42" customFormat="1" ht="33.75" customHeight="1" x14ac:dyDescent="0.25">
      <c r="A1031" s="91"/>
      <c r="B1031" s="95" t="s">
        <v>982</v>
      </c>
      <c r="C1031" s="91"/>
      <c r="D1031" s="91"/>
      <c r="E1031" s="141"/>
      <c r="F1031" s="151"/>
      <c r="G1031" s="95"/>
      <c r="H1031" s="159"/>
      <c r="I1031" s="38"/>
      <c r="J1031" s="39"/>
      <c r="K1031" s="40"/>
      <c r="L1031" s="35"/>
    </row>
    <row r="1032" spans="1:12" s="42" customFormat="1" ht="16.5" x14ac:dyDescent="0.25">
      <c r="A1032" s="91"/>
      <c r="B1032" s="95" t="s">
        <v>983</v>
      </c>
      <c r="C1032" s="91"/>
      <c r="D1032" s="91"/>
      <c r="E1032" s="141"/>
      <c r="F1032" s="151"/>
      <c r="G1032" s="95"/>
      <c r="H1032" s="159"/>
      <c r="I1032" s="38"/>
      <c r="J1032" s="39"/>
      <c r="K1032" s="40"/>
      <c r="L1032" s="35"/>
    </row>
    <row r="1033" spans="1:12" s="42" customFormat="1" ht="31.5" x14ac:dyDescent="0.25">
      <c r="A1033" s="91"/>
      <c r="B1033" s="95" t="s">
        <v>984</v>
      </c>
      <c r="C1033" s="91"/>
      <c r="D1033" s="91"/>
      <c r="E1033" s="141"/>
      <c r="F1033" s="151"/>
      <c r="G1033" s="95"/>
      <c r="H1033" s="159"/>
      <c r="I1033" s="38"/>
      <c r="J1033" s="39"/>
      <c r="K1033" s="40"/>
      <c r="L1033" s="35"/>
    </row>
    <row r="1034" spans="1:12" s="42" customFormat="1" ht="16.5" x14ac:dyDescent="0.25">
      <c r="A1034" s="91"/>
      <c r="B1034" s="95" t="s">
        <v>985</v>
      </c>
      <c r="C1034" s="91"/>
      <c r="D1034" s="91"/>
      <c r="E1034" s="141"/>
      <c r="F1034" s="151"/>
      <c r="G1034" s="95"/>
      <c r="H1034" s="159"/>
      <c r="I1034" s="38"/>
      <c r="J1034" s="39"/>
      <c r="K1034" s="40"/>
      <c r="L1034" s="35"/>
    </row>
    <row r="1035" spans="1:12" s="42" customFormat="1" ht="16.5" x14ac:dyDescent="0.25">
      <c r="A1035" s="91"/>
      <c r="B1035" s="95" t="s">
        <v>986</v>
      </c>
      <c r="C1035" s="91"/>
      <c r="D1035" s="91"/>
      <c r="E1035" s="141"/>
      <c r="F1035" s="151"/>
      <c r="G1035" s="95"/>
      <c r="H1035" s="159"/>
      <c r="I1035" s="38"/>
      <c r="J1035" s="39"/>
      <c r="K1035" s="40"/>
      <c r="L1035" s="35"/>
    </row>
    <row r="1036" spans="1:12" s="42" customFormat="1" ht="16.5" x14ac:dyDescent="0.25">
      <c r="A1036" s="91"/>
      <c r="B1036" s="95" t="s">
        <v>987</v>
      </c>
      <c r="C1036" s="91"/>
      <c r="D1036" s="91"/>
      <c r="E1036" s="141"/>
      <c r="F1036" s="151"/>
      <c r="G1036" s="95"/>
      <c r="H1036" s="159"/>
      <c r="I1036" s="38"/>
      <c r="J1036" s="39"/>
      <c r="K1036" s="40"/>
      <c r="L1036" s="35"/>
    </row>
    <row r="1037" spans="1:12" s="42" customFormat="1" ht="16.5" x14ac:dyDescent="0.25">
      <c r="A1037" s="91"/>
      <c r="B1037" s="95" t="s">
        <v>988</v>
      </c>
      <c r="C1037" s="91"/>
      <c r="D1037" s="91"/>
      <c r="E1037" s="141"/>
      <c r="F1037" s="151"/>
      <c r="G1037" s="95"/>
      <c r="H1037" s="159"/>
      <c r="I1037" s="38"/>
      <c r="J1037" s="39"/>
      <c r="K1037" s="40"/>
      <c r="L1037" s="35"/>
    </row>
    <row r="1038" spans="1:12" s="42" customFormat="1" ht="16.5" x14ac:dyDescent="0.25">
      <c r="A1038" s="91"/>
      <c r="B1038" s="95" t="s">
        <v>989</v>
      </c>
      <c r="C1038" s="91"/>
      <c r="D1038" s="91"/>
      <c r="E1038" s="141"/>
      <c r="F1038" s="151"/>
      <c r="G1038" s="95"/>
      <c r="H1038" s="159"/>
      <c r="I1038" s="38"/>
      <c r="J1038" s="39"/>
      <c r="K1038" s="40"/>
      <c r="L1038" s="35"/>
    </row>
    <row r="1039" spans="1:12" s="42" customFormat="1" ht="16.5" x14ac:dyDescent="0.25">
      <c r="A1039" s="91"/>
      <c r="B1039" s="95" t="s">
        <v>990</v>
      </c>
      <c r="C1039" s="91"/>
      <c r="D1039" s="91"/>
      <c r="E1039" s="141"/>
      <c r="F1039" s="151"/>
      <c r="G1039" s="95"/>
      <c r="H1039" s="159"/>
      <c r="I1039" s="38"/>
      <c r="J1039" s="39"/>
      <c r="K1039" s="40"/>
      <c r="L1039" s="35"/>
    </row>
    <row r="1040" spans="1:12" s="42" customFormat="1" ht="47.25" x14ac:dyDescent="0.25">
      <c r="A1040" s="91"/>
      <c r="B1040" s="95" t="s">
        <v>991</v>
      </c>
      <c r="C1040" s="91"/>
      <c r="D1040" s="91"/>
      <c r="E1040" s="141"/>
      <c r="F1040" s="151"/>
      <c r="G1040" s="95"/>
      <c r="H1040" s="159"/>
      <c r="I1040" s="38"/>
      <c r="J1040" s="39"/>
      <c r="K1040" s="40"/>
      <c r="L1040" s="35"/>
    </row>
    <row r="1041" spans="1:12" s="42" customFormat="1" ht="31.5" x14ac:dyDescent="0.25">
      <c r="A1041" s="91"/>
      <c r="B1041" s="95" t="s">
        <v>992</v>
      </c>
      <c r="C1041" s="91"/>
      <c r="D1041" s="91"/>
      <c r="E1041" s="141"/>
      <c r="F1041" s="151"/>
      <c r="G1041" s="95"/>
      <c r="H1041" s="159"/>
      <c r="I1041" s="38"/>
      <c r="J1041" s="39"/>
      <c r="K1041" s="40"/>
      <c r="L1041" s="35"/>
    </row>
    <row r="1042" spans="1:12" s="42" customFormat="1" ht="31.5" x14ac:dyDescent="0.25">
      <c r="A1042" s="91"/>
      <c r="B1042" s="95" t="s">
        <v>993</v>
      </c>
      <c r="C1042" s="91"/>
      <c r="D1042" s="91"/>
      <c r="E1042" s="141"/>
      <c r="F1042" s="151"/>
      <c r="G1042" s="95"/>
      <c r="H1042" s="159"/>
      <c r="I1042" s="38"/>
      <c r="J1042" s="39"/>
      <c r="K1042" s="40"/>
      <c r="L1042" s="35"/>
    </row>
    <row r="1043" spans="1:12" s="42" customFormat="1" ht="16.5" x14ac:dyDescent="0.25">
      <c r="A1043" s="91"/>
      <c r="B1043" s="95" t="s">
        <v>994</v>
      </c>
      <c r="C1043" s="91"/>
      <c r="D1043" s="91"/>
      <c r="E1043" s="141"/>
      <c r="F1043" s="151"/>
      <c r="G1043" s="95"/>
      <c r="H1043" s="159"/>
      <c r="I1043" s="38"/>
      <c r="J1043" s="39"/>
      <c r="K1043" s="40"/>
      <c r="L1043" s="35"/>
    </row>
    <row r="1044" spans="1:12" s="42" customFormat="1" ht="16.5" x14ac:dyDescent="0.25">
      <c r="A1044" s="91"/>
      <c r="B1044" s="95" t="s">
        <v>995</v>
      </c>
      <c r="C1044" s="91"/>
      <c r="D1044" s="91"/>
      <c r="E1044" s="141"/>
      <c r="F1044" s="151"/>
      <c r="G1044" s="95"/>
      <c r="H1044" s="159"/>
      <c r="I1044" s="38"/>
      <c r="J1044" s="39"/>
      <c r="K1044" s="40"/>
      <c r="L1044" s="35"/>
    </row>
    <row r="1045" spans="1:12" s="42" customFormat="1" ht="16.5" x14ac:dyDescent="0.25">
      <c r="A1045" s="91"/>
      <c r="B1045" s="95" t="s">
        <v>996</v>
      </c>
      <c r="C1045" s="91"/>
      <c r="D1045" s="91"/>
      <c r="E1045" s="141"/>
      <c r="F1045" s="151"/>
      <c r="G1045" s="95"/>
      <c r="H1045" s="159"/>
      <c r="I1045" s="38"/>
      <c r="J1045" s="39"/>
      <c r="K1045" s="40"/>
      <c r="L1045" s="35"/>
    </row>
    <row r="1046" spans="1:12" s="42" customFormat="1" ht="16.5" x14ac:dyDescent="0.25">
      <c r="A1046" s="91"/>
      <c r="B1046" s="95" t="s">
        <v>997</v>
      </c>
      <c r="C1046" s="91"/>
      <c r="D1046" s="91"/>
      <c r="E1046" s="141"/>
      <c r="F1046" s="151"/>
      <c r="G1046" s="95"/>
      <c r="H1046" s="159"/>
      <c r="I1046" s="38"/>
      <c r="J1046" s="39"/>
      <c r="K1046" s="40"/>
      <c r="L1046" s="35"/>
    </row>
    <row r="1047" spans="1:12" s="42" customFormat="1" ht="16.5" x14ac:dyDescent="0.25">
      <c r="A1047" s="91"/>
      <c r="B1047" s="95" t="s">
        <v>998</v>
      </c>
      <c r="C1047" s="91"/>
      <c r="D1047" s="91"/>
      <c r="E1047" s="141"/>
      <c r="F1047" s="151"/>
      <c r="G1047" s="95"/>
      <c r="H1047" s="159"/>
      <c r="I1047" s="38"/>
      <c r="J1047" s="39"/>
      <c r="K1047" s="40"/>
      <c r="L1047" s="35"/>
    </row>
    <row r="1048" spans="1:12" s="42" customFormat="1" ht="31.5" x14ac:dyDescent="0.25">
      <c r="A1048" s="91"/>
      <c r="B1048" s="95" t="s">
        <v>999</v>
      </c>
      <c r="C1048" s="91"/>
      <c r="D1048" s="91"/>
      <c r="E1048" s="141"/>
      <c r="F1048" s="151"/>
      <c r="G1048" s="95"/>
      <c r="H1048" s="159"/>
      <c r="I1048" s="38"/>
      <c r="J1048" s="39"/>
      <c r="K1048" s="40"/>
      <c r="L1048" s="35"/>
    </row>
    <row r="1049" spans="1:12" s="42" customFormat="1" ht="16.5" x14ac:dyDescent="0.25">
      <c r="A1049" s="91"/>
      <c r="B1049" s="95" t="s">
        <v>1000</v>
      </c>
      <c r="C1049" s="91"/>
      <c r="D1049" s="91"/>
      <c r="E1049" s="141"/>
      <c r="F1049" s="151"/>
      <c r="G1049" s="95"/>
      <c r="H1049" s="159"/>
      <c r="I1049" s="38"/>
      <c r="J1049" s="39"/>
      <c r="K1049" s="40"/>
      <c r="L1049" s="35"/>
    </row>
    <row r="1050" spans="1:12" s="42" customFormat="1" ht="31.5" x14ac:dyDescent="0.25">
      <c r="A1050" s="91"/>
      <c r="B1050" s="95" t="s">
        <v>1001</v>
      </c>
      <c r="C1050" s="91"/>
      <c r="D1050" s="91"/>
      <c r="E1050" s="141"/>
      <c r="F1050" s="151"/>
      <c r="G1050" s="95"/>
      <c r="H1050" s="159"/>
      <c r="I1050" s="38"/>
      <c r="J1050" s="39"/>
      <c r="K1050" s="40"/>
      <c r="L1050" s="35"/>
    </row>
    <row r="1051" spans="1:12" s="42" customFormat="1" ht="16.5" x14ac:dyDescent="0.25">
      <c r="A1051" s="91"/>
      <c r="B1051" s="95" t="s">
        <v>1002</v>
      </c>
      <c r="C1051" s="91"/>
      <c r="D1051" s="91"/>
      <c r="E1051" s="141"/>
      <c r="F1051" s="151"/>
      <c r="G1051" s="95"/>
      <c r="H1051" s="159"/>
      <c r="I1051" s="38"/>
      <c r="J1051" s="39"/>
      <c r="K1051" s="40"/>
      <c r="L1051" s="35"/>
    </row>
    <row r="1052" spans="1:12" s="42" customFormat="1" ht="16.5" x14ac:dyDescent="0.25">
      <c r="A1052" s="91"/>
      <c r="B1052" s="95" t="s">
        <v>1003</v>
      </c>
      <c r="C1052" s="91"/>
      <c r="D1052" s="91"/>
      <c r="E1052" s="141"/>
      <c r="F1052" s="151"/>
      <c r="G1052" s="95"/>
      <c r="H1052" s="159"/>
      <c r="I1052" s="38"/>
      <c r="J1052" s="39"/>
      <c r="K1052" s="40"/>
      <c r="L1052" s="35"/>
    </row>
    <row r="1053" spans="1:12" s="42" customFormat="1" ht="47.25" x14ac:dyDescent="0.25">
      <c r="A1053" s="91"/>
      <c r="B1053" s="95" t="s">
        <v>1004</v>
      </c>
      <c r="C1053" s="91"/>
      <c r="D1053" s="91"/>
      <c r="E1053" s="141"/>
      <c r="F1053" s="151"/>
      <c r="G1053" s="90"/>
      <c r="H1053" s="159"/>
      <c r="I1053" s="38"/>
      <c r="J1053" s="39"/>
      <c r="K1053" s="40"/>
      <c r="L1053" s="35"/>
    </row>
    <row r="1054" spans="1:12" s="42" customFormat="1" ht="16.5" x14ac:dyDescent="0.25">
      <c r="A1054" s="141" t="s">
        <v>1005</v>
      </c>
      <c r="B1054" s="90" t="s">
        <v>912</v>
      </c>
      <c r="C1054" s="141"/>
      <c r="D1054" s="141" t="s">
        <v>913</v>
      </c>
      <c r="E1054" s="141" t="s">
        <v>31</v>
      </c>
      <c r="F1054" s="150">
        <v>1</v>
      </c>
      <c r="G1054" s="95"/>
      <c r="H1054" s="159"/>
      <c r="I1054" s="38"/>
      <c r="J1054" s="39"/>
      <c r="K1054" s="40"/>
      <c r="L1054" s="35"/>
    </row>
    <row r="1055" spans="1:12" s="42" customFormat="1" ht="16.5" x14ac:dyDescent="0.25">
      <c r="A1055" s="91"/>
      <c r="B1055" s="95" t="s">
        <v>914</v>
      </c>
      <c r="C1055" s="91"/>
      <c r="D1055" s="91"/>
      <c r="E1055" s="91"/>
      <c r="F1055" s="151"/>
      <c r="G1055" s="95"/>
      <c r="H1055" s="159"/>
      <c r="I1055" s="38"/>
      <c r="J1055" s="39"/>
      <c r="K1055" s="40"/>
      <c r="L1055" s="35"/>
    </row>
    <row r="1056" spans="1:12" s="42" customFormat="1" ht="31.5" x14ac:dyDescent="0.25">
      <c r="A1056" s="91"/>
      <c r="B1056" s="95" t="s">
        <v>728</v>
      </c>
      <c r="C1056" s="91"/>
      <c r="D1056" s="91"/>
      <c r="E1056" s="91"/>
      <c r="F1056" s="151"/>
      <c r="G1056" s="95"/>
      <c r="H1056" s="159"/>
      <c r="I1056" s="38"/>
      <c r="J1056" s="39"/>
      <c r="K1056" s="40"/>
      <c r="L1056" s="35"/>
    </row>
    <row r="1057" spans="1:12" s="42" customFormat="1" ht="16.5" x14ac:dyDescent="0.25">
      <c r="A1057" s="91"/>
      <c r="B1057" s="95" t="s">
        <v>729</v>
      </c>
      <c r="C1057" s="91"/>
      <c r="D1057" s="91"/>
      <c r="E1057" s="91"/>
      <c r="F1057" s="151"/>
      <c r="G1057" s="95"/>
      <c r="H1057" s="159"/>
      <c r="I1057" s="38"/>
      <c r="J1057" s="39"/>
      <c r="K1057" s="40"/>
      <c r="L1057" s="35"/>
    </row>
    <row r="1058" spans="1:12" ht="31.5" x14ac:dyDescent="0.25">
      <c r="A1058" s="91"/>
      <c r="B1058" s="95" t="s">
        <v>730</v>
      </c>
      <c r="C1058" s="91"/>
      <c r="D1058" s="91"/>
      <c r="E1058" s="91"/>
      <c r="F1058" s="151"/>
      <c r="G1058" s="95"/>
      <c r="H1058" s="159"/>
      <c r="I1058" s="20"/>
      <c r="J1058" s="21"/>
      <c r="K1058" s="22"/>
      <c r="L1058" s="19"/>
    </row>
    <row r="1059" spans="1:12" ht="31.5" x14ac:dyDescent="0.25">
      <c r="A1059" s="91"/>
      <c r="B1059" s="95" t="s">
        <v>731</v>
      </c>
      <c r="C1059" s="91"/>
      <c r="D1059" s="91"/>
      <c r="E1059" s="91"/>
      <c r="F1059" s="151"/>
      <c r="G1059" s="95"/>
      <c r="H1059" s="159"/>
      <c r="I1059" s="25"/>
      <c r="J1059" s="26"/>
      <c r="K1059" s="26"/>
      <c r="L1059" s="28"/>
    </row>
    <row r="1060" spans="1:12" s="1" customFormat="1" ht="34.5" customHeight="1" x14ac:dyDescent="0.25">
      <c r="A1060" s="91"/>
      <c r="B1060" s="95" t="s">
        <v>732</v>
      </c>
      <c r="C1060" s="91"/>
      <c r="D1060" s="91"/>
      <c r="E1060" s="91"/>
      <c r="F1060" s="151"/>
      <c r="G1060" s="95"/>
      <c r="H1060" s="159"/>
      <c r="I1060" s="80"/>
      <c r="J1060" s="80"/>
      <c r="K1060" s="80"/>
      <c r="L1060" s="155"/>
    </row>
    <row r="1061" spans="1:12" s="1" customFormat="1" ht="30.75" customHeight="1" x14ac:dyDescent="0.25">
      <c r="A1061" s="91"/>
      <c r="B1061" s="95" t="s">
        <v>733</v>
      </c>
      <c r="C1061" s="91"/>
      <c r="D1061" s="91"/>
      <c r="E1061" s="91"/>
      <c r="F1061" s="151"/>
      <c r="G1061" s="95"/>
      <c r="H1061" s="159"/>
      <c r="I1061" s="79"/>
      <c r="J1061" s="79"/>
      <c r="K1061" s="79"/>
      <c r="L1061" s="156"/>
    </row>
    <row r="1062" spans="1:12" s="1" customFormat="1" ht="37.5" customHeight="1" x14ac:dyDescent="0.25">
      <c r="A1062" s="91"/>
      <c r="B1062" s="95" t="s">
        <v>734</v>
      </c>
      <c r="C1062" s="91"/>
      <c r="D1062" s="91"/>
      <c r="E1062" s="91"/>
      <c r="F1062" s="151"/>
      <c r="G1062" s="95"/>
      <c r="H1062" s="159"/>
      <c r="I1062" s="30"/>
      <c r="J1062" s="30"/>
      <c r="K1062" s="30"/>
      <c r="L1062" s="28"/>
    </row>
    <row r="1063" spans="1:12" s="1" customFormat="1" ht="42" customHeight="1" x14ac:dyDescent="0.25">
      <c r="A1063" s="91"/>
      <c r="B1063" s="95" t="s">
        <v>735</v>
      </c>
      <c r="C1063" s="91"/>
      <c r="D1063" s="91"/>
      <c r="E1063" s="91"/>
      <c r="F1063" s="151"/>
      <c r="G1063" s="95"/>
      <c r="H1063" s="159"/>
      <c r="I1063" s="30"/>
      <c r="J1063" s="30"/>
      <c r="K1063" s="30"/>
      <c r="L1063" s="28"/>
    </row>
    <row r="1064" spans="1:12" s="1" customFormat="1" ht="25.5" customHeight="1" x14ac:dyDescent="0.25">
      <c r="A1064" s="91"/>
      <c r="B1064" s="95" t="s">
        <v>915</v>
      </c>
      <c r="C1064" s="91"/>
      <c r="D1064" s="91"/>
      <c r="E1064" s="91"/>
      <c r="F1064" s="151"/>
      <c r="G1064" s="95"/>
      <c r="H1064" s="159"/>
      <c r="I1064" s="31"/>
      <c r="J1064" s="31"/>
      <c r="K1064" s="31"/>
      <c r="L1064" s="157"/>
    </row>
    <row r="1065" spans="1:12" s="1" customFormat="1" ht="16.5" x14ac:dyDescent="0.25">
      <c r="A1065" s="91"/>
      <c r="B1065" s="95" t="s">
        <v>737</v>
      </c>
      <c r="C1065" s="91"/>
      <c r="D1065" s="91"/>
      <c r="E1065" s="91"/>
      <c r="F1065" s="151"/>
      <c r="G1065" s="95"/>
      <c r="H1065" s="159"/>
      <c r="I1065" s="79"/>
      <c r="J1065" s="79"/>
      <c r="K1065" s="79"/>
      <c r="L1065" s="156"/>
    </row>
    <row r="1066" spans="1:12" ht="16.5" x14ac:dyDescent="0.25">
      <c r="A1066" s="91"/>
      <c r="B1066" s="95" t="s">
        <v>738</v>
      </c>
      <c r="C1066" s="91"/>
      <c r="D1066" s="91"/>
      <c r="E1066" s="91"/>
      <c r="F1066" s="151"/>
      <c r="G1066" s="95"/>
      <c r="H1066" s="159"/>
      <c r="L1066" s="158"/>
    </row>
    <row r="1067" spans="1:12" ht="16.5" x14ac:dyDescent="0.25">
      <c r="A1067" s="91"/>
      <c r="B1067" s="95" t="s">
        <v>734</v>
      </c>
      <c r="C1067" s="91"/>
      <c r="D1067" s="91"/>
      <c r="E1067" s="91"/>
      <c r="F1067" s="151"/>
      <c r="G1067" s="95"/>
      <c r="H1067" s="159"/>
      <c r="L1067" s="158"/>
    </row>
    <row r="1068" spans="1:12" ht="16.5" x14ac:dyDescent="0.25">
      <c r="A1068" s="91"/>
      <c r="B1068" s="95" t="s">
        <v>739</v>
      </c>
      <c r="C1068" s="91"/>
      <c r="D1068" s="91"/>
      <c r="E1068" s="91"/>
      <c r="F1068" s="151"/>
      <c r="G1068" s="95"/>
      <c r="H1068" s="159"/>
      <c r="L1068" s="158"/>
    </row>
    <row r="1069" spans="1:12" ht="16.5" x14ac:dyDescent="0.25">
      <c r="A1069" s="91"/>
      <c r="B1069" s="95" t="s">
        <v>916</v>
      </c>
      <c r="C1069" s="91"/>
      <c r="D1069" s="91"/>
      <c r="E1069" s="91"/>
      <c r="F1069" s="151"/>
      <c r="G1069" s="95"/>
      <c r="H1069" s="159"/>
      <c r="L1069" s="158"/>
    </row>
    <row r="1070" spans="1:12" ht="16.5" x14ac:dyDescent="0.25">
      <c r="A1070" s="91"/>
      <c r="B1070" s="95" t="s">
        <v>917</v>
      </c>
      <c r="C1070" s="91"/>
      <c r="D1070" s="91"/>
      <c r="E1070" s="91"/>
      <c r="F1070" s="151"/>
      <c r="G1070" s="95"/>
      <c r="H1070" s="159"/>
      <c r="L1070" s="158"/>
    </row>
    <row r="1071" spans="1:12" ht="31.5" x14ac:dyDescent="0.25">
      <c r="A1071" s="91"/>
      <c r="B1071" s="95" t="s">
        <v>918</v>
      </c>
      <c r="C1071" s="91"/>
      <c r="D1071" s="91"/>
      <c r="E1071" s="91"/>
      <c r="F1071" s="151"/>
      <c r="G1071" s="95"/>
      <c r="H1071" s="159"/>
      <c r="L1071" s="158"/>
    </row>
    <row r="1072" spans="1:12" ht="31.5" x14ac:dyDescent="0.25">
      <c r="A1072" s="91"/>
      <c r="B1072" s="95" t="s">
        <v>747</v>
      </c>
      <c r="C1072" s="91"/>
      <c r="D1072" s="91"/>
      <c r="E1072" s="91"/>
      <c r="F1072" s="151"/>
      <c r="G1072" s="95"/>
      <c r="H1072" s="159"/>
      <c r="L1072" s="158"/>
    </row>
    <row r="1073" spans="1:12" ht="47.25" x14ac:dyDescent="0.25">
      <c r="A1073" s="91"/>
      <c r="B1073" s="95" t="s">
        <v>748</v>
      </c>
      <c r="C1073" s="91"/>
      <c r="D1073" s="91"/>
      <c r="E1073" s="91"/>
      <c r="F1073" s="151"/>
      <c r="G1073" s="95"/>
      <c r="H1073" s="159"/>
      <c r="L1073" s="158"/>
    </row>
    <row r="1074" spans="1:12" ht="33.75" customHeight="1" x14ac:dyDescent="0.25">
      <c r="A1074" s="91"/>
      <c r="B1074" s="95" t="s">
        <v>919</v>
      </c>
      <c r="C1074" s="91"/>
      <c r="D1074" s="91"/>
      <c r="E1074" s="91"/>
      <c r="F1074" s="151"/>
      <c r="G1074" s="95"/>
      <c r="H1074" s="159"/>
      <c r="L1074" s="158"/>
    </row>
    <row r="1075" spans="1:12" ht="47.25" x14ac:dyDescent="0.25">
      <c r="A1075" s="91"/>
      <c r="B1075" s="95" t="s">
        <v>750</v>
      </c>
      <c r="C1075" s="91"/>
      <c r="D1075" s="91"/>
      <c r="E1075" s="91"/>
      <c r="F1075" s="151"/>
      <c r="G1075" s="95"/>
      <c r="H1075" s="159"/>
      <c r="L1075" s="158"/>
    </row>
    <row r="1076" spans="1:12" ht="16.5" x14ac:dyDescent="0.25">
      <c r="A1076" s="91"/>
      <c r="B1076" s="95" t="s">
        <v>920</v>
      </c>
      <c r="C1076" s="91"/>
      <c r="D1076" s="91"/>
      <c r="E1076" s="91"/>
      <c r="F1076" s="151"/>
      <c r="G1076" s="95"/>
      <c r="H1076" s="159"/>
      <c r="L1076" s="158"/>
    </row>
    <row r="1077" spans="1:12" ht="31.5" x14ac:dyDescent="0.25">
      <c r="A1077" s="91"/>
      <c r="B1077" s="95" t="s">
        <v>921</v>
      </c>
      <c r="C1077" s="91"/>
      <c r="D1077" s="91"/>
      <c r="E1077" s="91"/>
      <c r="F1077" s="151"/>
      <c r="G1077" s="95"/>
      <c r="H1077" s="159"/>
      <c r="L1077" s="158"/>
    </row>
    <row r="1078" spans="1:12" ht="16.5" x14ac:dyDescent="0.25">
      <c r="A1078" s="91"/>
      <c r="B1078" s="95" t="s">
        <v>124</v>
      </c>
      <c r="C1078" s="91"/>
      <c r="D1078" s="91"/>
      <c r="E1078" s="91"/>
      <c r="F1078" s="151"/>
      <c r="G1078" s="95"/>
      <c r="H1078" s="159"/>
      <c r="L1078" s="158"/>
    </row>
    <row r="1079" spans="1:12" ht="16.5" x14ac:dyDescent="0.25">
      <c r="A1079" s="91"/>
      <c r="B1079" s="95" t="s">
        <v>922</v>
      </c>
      <c r="C1079" s="91"/>
      <c r="D1079" s="91"/>
      <c r="E1079" s="91"/>
      <c r="F1079" s="151"/>
      <c r="G1079" s="95"/>
      <c r="H1079" s="159"/>
      <c r="L1079" s="158"/>
    </row>
    <row r="1080" spans="1:12" ht="16.5" x14ac:dyDescent="0.25">
      <c r="A1080" s="91"/>
      <c r="B1080" s="95" t="s">
        <v>923</v>
      </c>
      <c r="C1080" s="91"/>
      <c r="D1080" s="91"/>
      <c r="E1080" s="91"/>
      <c r="F1080" s="151"/>
      <c r="G1080" s="95"/>
      <c r="H1080" s="159"/>
      <c r="L1080" s="158"/>
    </row>
    <row r="1081" spans="1:12" ht="16.5" x14ac:dyDescent="0.25">
      <c r="A1081" s="91"/>
      <c r="B1081" s="95" t="s">
        <v>924</v>
      </c>
      <c r="C1081" s="91"/>
      <c r="D1081" s="91"/>
      <c r="E1081" s="91"/>
      <c r="F1081" s="151"/>
      <c r="G1081" s="95"/>
      <c r="H1081" s="159"/>
      <c r="L1081" s="158"/>
    </row>
    <row r="1082" spans="1:12" ht="31.5" x14ac:dyDescent="0.25">
      <c r="A1082" s="91"/>
      <c r="B1082" s="95" t="s">
        <v>925</v>
      </c>
      <c r="C1082" s="91"/>
      <c r="D1082" s="91"/>
      <c r="E1082" s="91"/>
      <c r="F1082" s="151"/>
      <c r="G1082" s="95"/>
      <c r="H1082" s="159"/>
      <c r="L1082" s="158"/>
    </row>
    <row r="1083" spans="1:12" ht="16.5" x14ac:dyDescent="0.25">
      <c r="A1083" s="91"/>
      <c r="B1083" s="95" t="s">
        <v>926</v>
      </c>
      <c r="C1083" s="91"/>
      <c r="D1083" s="91"/>
      <c r="E1083" s="91"/>
      <c r="F1083" s="151"/>
      <c r="G1083" s="95"/>
      <c r="H1083" s="159"/>
      <c r="L1083" s="158"/>
    </row>
    <row r="1084" spans="1:12" ht="47.25" x14ac:dyDescent="0.25">
      <c r="A1084" s="91"/>
      <c r="B1084" s="95" t="s">
        <v>927</v>
      </c>
      <c r="C1084" s="91"/>
      <c r="D1084" s="91"/>
      <c r="E1084" s="91"/>
      <c r="F1084" s="151"/>
      <c r="G1084" s="95"/>
      <c r="H1084" s="159"/>
      <c r="L1084" s="158"/>
    </row>
    <row r="1085" spans="1:12" ht="16.5" x14ac:dyDescent="0.25">
      <c r="A1085" s="91"/>
      <c r="B1085" s="95" t="s">
        <v>928</v>
      </c>
      <c r="C1085" s="91"/>
      <c r="D1085" s="91"/>
      <c r="E1085" s="91"/>
      <c r="F1085" s="151"/>
      <c r="G1085" s="95"/>
      <c r="H1085" s="159"/>
      <c r="L1085" s="158"/>
    </row>
    <row r="1086" spans="1:12" ht="16.5" x14ac:dyDescent="0.25">
      <c r="A1086" s="91"/>
      <c r="B1086" s="95" t="s">
        <v>929</v>
      </c>
      <c r="C1086" s="91"/>
      <c r="D1086" s="91"/>
      <c r="E1086" s="91"/>
      <c r="F1086" s="151"/>
      <c r="G1086" s="95"/>
      <c r="H1086" s="159"/>
      <c r="L1086" s="158"/>
    </row>
    <row r="1087" spans="1:12" ht="31.5" x14ac:dyDescent="0.25">
      <c r="A1087" s="91"/>
      <c r="B1087" s="95" t="s">
        <v>930</v>
      </c>
      <c r="C1087" s="91"/>
      <c r="D1087" s="91"/>
      <c r="E1087" s="91"/>
      <c r="F1087" s="151"/>
      <c r="G1087" s="95"/>
      <c r="H1087" s="159"/>
      <c r="L1087" s="158"/>
    </row>
    <row r="1088" spans="1:12" ht="16.5" x14ac:dyDescent="0.25">
      <c r="A1088" s="91"/>
      <c r="B1088" s="95" t="s">
        <v>931</v>
      </c>
      <c r="C1088" s="91"/>
      <c r="D1088" s="91"/>
      <c r="E1088" s="91"/>
      <c r="F1088" s="151"/>
      <c r="G1088" s="95"/>
      <c r="H1088" s="159"/>
      <c r="L1088" s="158"/>
    </row>
    <row r="1089" spans="1:12" ht="16.5" x14ac:dyDescent="0.25">
      <c r="A1089" s="91"/>
      <c r="B1089" s="95" t="s">
        <v>932</v>
      </c>
      <c r="C1089" s="91"/>
      <c r="D1089" s="91"/>
      <c r="E1089" s="91"/>
      <c r="F1089" s="151"/>
      <c r="G1089" s="95"/>
      <c r="H1089" s="159"/>
      <c r="L1089" s="158"/>
    </row>
    <row r="1090" spans="1:12" ht="16.5" x14ac:dyDescent="0.25">
      <c r="A1090" s="91"/>
      <c r="B1090" s="95" t="s">
        <v>752</v>
      </c>
      <c r="C1090" s="91"/>
      <c r="D1090" s="91"/>
      <c r="E1090" s="91"/>
      <c r="F1090" s="151"/>
      <c r="G1090" s="95"/>
      <c r="H1090" s="159"/>
      <c r="L1090" s="158"/>
    </row>
    <row r="1091" spans="1:12" ht="16.5" x14ac:dyDescent="0.25">
      <c r="A1091" s="91"/>
      <c r="B1091" s="95" t="s">
        <v>753</v>
      </c>
      <c r="C1091" s="91"/>
      <c r="D1091" s="91"/>
      <c r="E1091" s="91"/>
      <c r="F1091" s="151"/>
      <c r="G1091" s="95"/>
      <c r="H1091" s="159"/>
      <c r="L1091" s="158"/>
    </row>
    <row r="1092" spans="1:12" ht="16.5" x14ac:dyDescent="0.25">
      <c r="A1092" s="91"/>
      <c r="B1092" s="95" t="s">
        <v>754</v>
      </c>
      <c r="C1092" s="91"/>
      <c r="D1092" s="91"/>
      <c r="E1092" s="91"/>
      <c r="F1092" s="151"/>
      <c r="G1092" s="95"/>
      <c r="H1092" s="159"/>
      <c r="L1092" s="158"/>
    </row>
    <row r="1093" spans="1:12" ht="16.5" x14ac:dyDescent="0.25">
      <c r="A1093" s="91"/>
      <c r="B1093" s="95" t="s">
        <v>128</v>
      </c>
      <c r="C1093" s="91"/>
      <c r="D1093" s="91"/>
      <c r="E1093" s="91"/>
      <c r="F1093" s="151"/>
      <c r="G1093" s="95"/>
      <c r="H1093" s="159"/>
      <c r="L1093" s="158"/>
    </row>
    <row r="1094" spans="1:12" ht="16.5" x14ac:dyDescent="0.25">
      <c r="A1094" s="91"/>
      <c r="B1094" s="95" t="s">
        <v>933</v>
      </c>
      <c r="C1094" s="91"/>
      <c r="D1094" s="91"/>
      <c r="E1094" s="91"/>
      <c r="F1094" s="151"/>
      <c r="G1094" s="95"/>
      <c r="H1094" s="159"/>
      <c r="L1094" s="158"/>
    </row>
    <row r="1095" spans="1:12" ht="47.25" x14ac:dyDescent="0.25">
      <c r="A1095" s="91"/>
      <c r="B1095" s="95" t="s">
        <v>778</v>
      </c>
      <c r="C1095" s="91"/>
      <c r="D1095" s="91"/>
      <c r="E1095" s="91"/>
      <c r="F1095" s="151"/>
      <c r="G1095" s="95"/>
      <c r="H1095" s="159"/>
      <c r="L1095" s="158"/>
    </row>
    <row r="1096" spans="1:12" ht="47.25" x14ac:dyDescent="0.25">
      <c r="A1096" s="91"/>
      <c r="B1096" s="95" t="s">
        <v>934</v>
      </c>
      <c r="C1096" s="91"/>
      <c r="D1096" s="91"/>
      <c r="E1096" s="91"/>
      <c r="F1096" s="151"/>
      <c r="G1096" s="95"/>
      <c r="H1096" s="159"/>
      <c r="L1096" s="158"/>
    </row>
    <row r="1097" spans="1:12" ht="47.25" x14ac:dyDescent="0.25">
      <c r="A1097" s="91"/>
      <c r="B1097" s="95" t="s">
        <v>780</v>
      </c>
      <c r="C1097" s="91"/>
      <c r="D1097" s="91"/>
      <c r="E1097" s="91"/>
      <c r="F1097" s="151"/>
      <c r="G1097" s="95"/>
      <c r="H1097" s="159"/>
      <c r="L1097" s="158"/>
    </row>
    <row r="1098" spans="1:12" ht="31.5" x14ac:dyDescent="0.25">
      <c r="A1098" s="91"/>
      <c r="B1098" s="95" t="s">
        <v>781</v>
      </c>
      <c r="C1098" s="91"/>
      <c r="D1098" s="91"/>
      <c r="E1098" s="91"/>
      <c r="F1098" s="151"/>
      <c r="G1098" s="95"/>
      <c r="H1098" s="159"/>
      <c r="L1098" s="158"/>
    </row>
    <row r="1099" spans="1:12" ht="16.5" x14ac:dyDescent="0.25">
      <c r="A1099" s="91"/>
      <c r="B1099" s="95" t="s">
        <v>935</v>
      </c>
      <c r="C1099" s="91"/>
      <c r="D1099" s="91"/>
      <c r="E1099" s="91"/>
      <c r="F1099" s="151"/>
      <c r="G1099" s="95"/>
      <c r="H1099" s="159"/>
      <c r="L1099" s="158"/>
    </row>
    <row r="1100" spans="1:12" ht="31.5" x14ac:dyDescent="0.25">
      <c r="A1100" s="91"/>
      <c r="B1100" s="95" t="s">
        <v>936</v>
      </c>
      <c r="C1100" s="91"/>
      <c r="D1100" s="91"/>
      <c r="E1100" s="91"/>
      <c r="F1100" s="151"/>
      <c r="G1100" s="95"/>
      <c r="H1100" s="159"/>
      <c r="L1100" s="158"/>
    </row>
    <row r="1101" spans="1:12" ht="63" x14ac:dyDescent="0.25">
      <c r="A1101" s="91"/>
      <c r="B1101" s="95" t="s">
        <v>937</v>
      </c>
      <c r="C1101" s="91"/>
      <c r="D1101" s="91"/>
      <c r="E1101" s="91"/>
      <c r="F1101" s="151"/>
      <c r="G1101" s="95"/>
      <c r="H1101" s="159"/>
      <c r="L1101" s="158"/>
    </row>
    <row r="1102" spans="1:12" ht="31.5" x14ac:dyDescent="0.25">
      <c r="A1102" s="91"/>
      <c r="B1102" s="95" t="s">
        <v>938</v>
      </c>
      <c r="C1102" s="91"/>
      <c r="D1102" s="91"/>
      <c r="E1102" s="91"/>
      <c r="F1102" s="151"/>
      <c r="G1102" s="95"/>
      <c r="H1102" s="159"/>
      <c r="L1102" s="158"/>
    </row>
    <row r="1103" spans="1:12" ht="31.5" x14ac:dyDescent="0.25">
      <c r="A1103" s="91"/>
      <c r="B1103" s="95" t="s">
        <v>939</v>
      </c>
      <c r="C1103" s="91"/>
      <c r="D1103" s="91"/>
      <c r="E1103" s="91"/>
      <c r="F1103" s="151"/>
      <c r="G1103" s="95"/>
      <c r="H1103" s="159"/>
      <c r="L1103" s="158"/>
    </row>
    <row r="1104" spans="1:12" ht="16.5" x14ac:dyDescent="0.25">
      <c r="A1104" s="91"/>
      <c r="B1104" s="95" t="s">
        <v>940</v>
      </c>
      <c r="C1104" s="91"/>
      <c r="D1104" s="91"/>
      <c r="E1104" s="91"/>
      <c r="F1104" s="151"/>
      <c r="G1104" s="95"/>
      <c r="H1104" s="159"/>
      <c r="L1104" s="158"/>
    </row>
    <row r="1105" spans="1:12" ht="31.5" x14ac:dyDescent="0.25">
      <c r="A1105" s="91"/>
      <c r="B1105" s="95" t="s">
        <v>941</v>
      </c>
      <c r="C1105" s="91"/>
      <c r="D1105" s="91"/>
      <c r="E1105" s="91"/>
      <c r="F1105" s="151"/>
      <c r="G1105" s="95"/>
      <c r="H1105" s="159"/>
      <c r="L1105" s="158"/>
    </row>
    <row r="1106" spans="1:12" ht="31.5" x14ac:dyDescent="0.25">
      <c r="A1106" s="91"/>
      <c r="B1106" s="95" t="s">
        <v>787</v>
      </c>
      <c r="C1106" s="91"/>
      <c r="D1106" s="91"/>
      <c r="E1106" s="91"/>
      <c r="F1106" s="151"/>
      <c r="G1106" s="95"/>
      <c r="H1106" s="159"/>
      <c r="L1106" s="158"/>
    </row>
    <row r="1107" spans="1:12" ht="16.5" x14ac:dyDescent="0.25">
      <c r="A1107" s="91"/>
      <c r="B1107" s="95" t="s">
        <v>788</v>
      </c>
      <c r="C1107" s="91"/>
      <c r="D1107" s="91"/>
      <c r="E1107" s="91"/>
      <c r="F1107" s="151"/>
      <c r="G1107" s="95"/>
      <c r="H1107" s="159"/>
      <c r="L1107" s="158"/>
    </row>
    <row r="1108" spans="1:12" ht="31.5" x14ac:dyDescent="0.25">
      <c r="A1108" s="91"/>
      <c r="B1108" s="95" t="s">
        <v>789</v>
      </c>
      <c r="C1108" s="91"/>
      <c r="D1108" s="91"/>
      <c r="E1108" s="91"/>
      <c r="F1108" s="151"/>
      <c r="G1108" s="95"/>
      <c r="H1108" s="159"/>
      <c r="L1108" s="158"/>
    </row>
    <row r="1109" spans="1:12" ht="16.5" x14ac:dyDescent="0.25">
      <c r="A1109" s="91"/>
      <c r="B1109" s="95" t="s">
        <v>790</v>
      </c>
      <c r="C1109" s="91"/>
      <c r="D1109" s="91"/>
      <c r="E1109" s="91"/>
      <c r="F1109" s="151"/>
      <c r="G1109" s="95"/>
      <c r="H1109" s="159"/>
      <c r="L1109" s="158"/>
    </row>
    <row r="1110" spans="1:12" ht="31.5" x14ac:dyDescent="0.25">
      <c r="A1110" s="91"/>
      <c r="B1110" s="95" t="s">
        <v>791</v>
      </c>
      <c r="C1110" s="91"/>
      <c r="D1110" s="91"/>
      <c r="E1110" s="91"/>
      <c r="F1110" s="151"/>
      <c r="G1110" s="95"/>
      <c r="H1110" s="159"/>
      <c r="L1110" s="158"/>
    </row>
    <row r="1111" spans="1:12" ht="16.5" x14ac:dyDescent="0.25">
      <c r="A1111" s="91"/>
      <c r="B1111" s="95" t="s">
        <v>942</v>
      </c>
      <c r="C1111" s="91"/>
      <c r="D1111" s="91"/>
      <c r="E1111" s="91"/>
      <c r="F1111" s="151"/>
      <c r="G1111" s="95"/>
      <c r="H1111" s="159"/>
      <c r="L1111" s="158"/>
    </row>
    <row r="1112" spans="1:12" ht="47.25" x14ac:dyDescent="0.25">
      <c r="A1112" s="91"/>
      <c r="B1112" s="144" t="s">
        <v>943</v>
      </c>
      <c r="C1112" s="91"/>
      <c r="D1112" s="91"/>
      <c r="E1112" s="91"/>
      <c r="F1112" s="151"/>
      <c r="G1112" s="95"/>
      <c r="H1112" s="159"/>
      <c r="L1112" s="158"/>
    </row>
    <row r="1113" spans="1:12" ht="47.25" x14ac:dyDescent="0.25">
      <c r="A1113" s="91"/>
      <c r="B1113" s="144" t="s">
        <v>944</v>
      </c>
      <c r="C1113" s="91"/>
      <c r="D1113" s="91"/>
      <c r="E1113" s="91"/>
      <c r="F1113" s="151"/>
      <c r="G1113" s="95"/>
      <c r="H1113" s="159"/>
      <c r="L1113" s="158"/>
    </row>
    <row r="1114" spans="1:12" ht="16.5" x14ac:dyDescent="0.25">
      <c r="A1114" s="91"/>
      <c r="B1114" s="144" t="s">
        <v>928</v>
      </c>
      <c r="C1114" s="91"/>
      <c r="D1114" s="91"/>
      <c r="E1114" s="91"/>
      <c r="F1114" s="151"/>
      <c r="G1114" s="95"/>
      <c r="H1114" s="159"/>
      <c r="L1114" s="158"/>
    </row>
    <row r="1115" spans="1:12" ht="16.5" x14ac:dyDescent="0.25">
      <c r="A1115" s="91"/>
      <c r="B1115" s="144" t="s">
        <v>945</v>
      </c>
      <c r="C1115" s="91"/>
      <c r="D1115" s="91"/>
      <c r="E1115" s="91"/>
      <c r="F1115" s="151"/>
      <c r="G1115" s="95"/>
      <c r="H1115" s="159"/>
      <c r="L1115" s="158"/>
    </row>
    <row r="1116" spans="1:12" ht="16.5" x14ac:dyDescent="0.25">
      <c r="A1116" s="91"/>
      <c r="B1116" s="144" t="s">
        <v>946</v>
      </c>
      <c r="C1116" s="91"/>
      <c r="D1116" s="91"/>
      <c r="E1116" s="91"/>
      <c r="F1116" s="151"/>
      <c r="G1116" s="95"/>
      <c r="H1116" s="159"/>
      <c r="L1116" s="158"/>
    </row>
    <row r="1117" spans="1:12" ht="16.5" x14ac:dyDescent="0.25">
      <c r="A1117" s="91"/>
      <c r="B1117" s="144" t="s">
        <v>947</v>
      </c>
      <c r="C1117" s="91"/>
      <c r="D1117" s="91"/>
      <c r="E1117" s="91"/>
      <c r="F1117" s="151"/>
      <c r="G1117" s="95"/>
      <c r="H1117" s="159"/>
      <c r="L1117" s="158"/>
    </row>
    <row r="1118" spans="1:12" ht="16.5" x14ac:dyDescent="0.25">
      <c r="A1118" s="91"/>
      <c r="B1118" s="144" t="s">
        <v>948</v>
      </c>
      <c r="C1118" s="91"/>
      <c r="D1118" s="91"/>
      <c r="E1118" s="91"/>
      <c r="F1118" s="151"/>
      <c r="G1118" s="95"/>
      <c r="H1118" s="159"/>
      <c r="L1118" s="158"/>
    </row>
    <row r="1119" spans="1:12" ht="16.5" x14ac:dyDescent="0.25">
      <c r="A1119" s="91"/>
      <c r="B1119" s="144" t="s">
        <v>949</v>
      </c>
      <c r="C1119" s="91"/>
      <c r="D1119" s="91"/>
      <c r="E1119" s="91"/>
      <c r="F1119" s="151"/>
      <c r="G1119" s="95"/>
      <c r="H1119" s="159"/>
      <c r="L1119" s="158"/>
    </row>
    <row r="1120" spans="1:12" ht="16.5" x14ac:dyDescent="0.25">
      <c r="A1120" s="91"/>
      <c r="B1120" s="95" t="s">
        <v>950</v>
      </c>
      <c r="C1120" s="91"/>
      <c r="D1120" s="91"/>
      <c r="E1120" s="91"/>
      <c r="F1120" s="151"/>
      <c r="G1120" s="95"/>
      <c r="H1120" s="159"/>
      <c r="L1120" s="158"/>
    </row>
    <row r="1121" spans="1:12" ht="31.5" x14ac:dyDescent="0.25">
      <c r="A1121" s="91"/>
      <c r="B1121" s="95" t="s">
        <v>951</v>
      </c>
      <c r="C1121" s="91"/>
      <c r="D1121" s="91"/>
      <c r="E1121" s="91"/>
      <c r="F1121" s="151"/>
      <c r="G1121" s="95"/>
      <c r="H1121" s="159"/>
      <c r="L1121" s="158"/>
    </row>
    <row r="1122" spans="1:12" ht="16.5" x14ac:dyDescent="0.25">
      <c r="A1122" s="91"/>
      <c r="B1122" s="95" t="s">
        <v>952</v>
      </c>
      <c r="C1122" s="91"/>
      <c r="D1122" s="91"/>
      <c r="E1122" s="91"/>
      <c r="F1122" s="151"/>
      <c r="G1122" s="95"/>
      <c r="H1122" s="159"/>
      <c r="L1122" s="158"/>
    </row>
    <row r="1123" spans="1:12" ht="47.25" x14ac:dyDescent="0.25">
      <c r="A1123" s="91"/>
      <c r="B1123" s="95" t="s">
        <v>953</v>
      </c>
      <c r="C1123" s="91"/>
      <c r="D1123" s="91"/>
      <c r="E1123" s="91"/>
      <c r="F1123" s="151"/>
      <c r="G1123" s="95"/>
      <c r="H1123" s="159"/>
      <c r="L1123" s="158"/>
    </row>
    <row r="1124" spans="1:12" ht="16.5" x14ac:dyDescent="0.25">
      <c r="A1124" s="91"/>
      <c r="B1124" s="95" t="s">
        <v>954</v>
      </c>
      <c r="C1124" s="91"/>
      <c r="D1124" s="91"/>
      <c r="E1124" s="91"/>
      <c r="F1124" s="151"/>
      <c r="G1124" s="95"/>
      <c r="H1124" s="159"/>
      <c r="L1124" s="158"/>
    </row>
    <row r="1125" spans="1:12" ht="31.5" x14ac:dyDescent="0.25">
      <c r="A1125" s="91"/>
      <c r="B1125" s="95" t="s">
        <v>955</v>
      </c>
      <c r="C1125" s="91"/>
      <c r="D1125" s="91"/>
      <c r="E1125" s="91"/>
      <c r="F1125" s="151"/>
      <c r="G1125" s="90"/>
      <c r="H1125" s="159"/>
      <c r="L1125" s="158"/>
    </row>
    <row r="1126" spans="1:12" ht="16.5" x14ac:dyDescent="0.25">
      <c r="A1126" s="141" t="s">
        <v>1006</v>
      </c>
      <c r="B1126" s="90" t="s">
        <v>1007</v>
      </c>
      <c r="C1126" s="141"/>
      <c r="D1126" s="141"/>
      <c r="E1126" s="141"/>
      <c r="F1126" s="150"/>
      <c r="G1126" s="90"/>
      <c r="H1126" s="159"/>
      <c r="L1126" s="158"/>
    </row>
    <row r="1127" spans="1:12" ht="16.5" x14ac:dyDescent="0.25">
      <c r="A1127" s="141" t="s">
        <v>1008</v>
      </c>
      <c r="B1127" s="90" t="s">
        <v>1009</v>
      </c>
      <c r="C1127" s="141">
        <v>539767</v>
      </c>
      <c r="D1127" s="141" t="s">
        <v>396</v>
      </c>
      <c r="E1127" s="141" t="s">
        <v>31</v>
      </c>
      <c r="F1127" s="150">
        <v>2</v>
      </c>
      <c r="G1127" s="154">
        <v>20352150</v>
      </c>
      <c r="H1127" s="159">
        <f t="shared" ref="H1127" si="14">+G1127*F1127</f>
        <v>40704300</v>
      </c>
      <c r="L1127" s="158"/>
    </row>
    <row r="1128" spans="1:12" ht="16.5" x14ac:dyDescent="0.25">
      <c r="A1128" s="91"/>
      <c r="B1128" s="95" t="s">
        <v>1010</v>
      </c>
      <c r="C1128" s="91"/>
      <c r="D1128" s="91"/>
      <c r="E1128" s="91"/>
      <c r="F1128" s="151"/>
      <c r="G1128" s="95"/>
      <c r="H1128" s="159"/>
      <c r="L1128" s="158"/>
    </row>
    <row r="1129" spans="1:12" ht="16.5" x14ac:dyDescent="0.25">
      <c r="A1129" s="91"/>
      <c r="B1129" s="144" t="s">
        <v>1011</v>
      </c>
      <c r="C1129" s="91"/>
      <c r="D1129" s="91"/>
      <c r="E1129" s="91"/>
      <c r="F1129" s="151"/>
      <c r="G1129" s="95"/>
      <c r="H1129" s="159"/>
      <c r="L1129" s="158"/>
    </row>
    <row r="1130" spans="1:12" ht="16.5" x14ac:dyDescent="0.25">
      <c r="A1130" s="91"/>
      <c r="B1130" s="144" t="s">
        <v>1012</v>
      </c>
      <c r="C1130" s="91"/>
      <c r="D1130" s="91"/>
      <c r="E1130" s="91"/>
      <c r="F1130" s="151"/>
      <c r="G1130" s="95"/>
      <c r="H1130" s="159"/>
      <c r="L1130" s="158"/>
    </row>
    <row r="1131" spans="1:12" ht="16.5" x14ac:dyDescent="0.25">
      <c r="A1131" s="91"/>
      <c r="B1131" s="144" t="s">
        <v>1013</v>
      </c>
      <c r="C1131" s="91"/>
      <c r="D1131" s="91"/>
      <c r="E1131" s="91"/>
      <c r="F1131" s="151"/>
      <c r="G1131" s="95"/>
      <c r="H1131" s="159"/>
      <c r="L1131" s="158"/>
    </row>
    <row r="1132" spans="1:12" ht="16.5" x14ac:dyDescent="0.25">
      <c r="A1132" s="91"/>
      <c r="B1132" s="144" t="s">
        <v>1014</v>
      </c>
      <c r="C1132" s="91"/>
      <c r="D1132" s="91"/>
      <c r="E1132" s="91"/>
      <c r="F1132" s="151"/>
      <c r="G1132" s="95"/>
      <c r="H1132" s="159"/>
      <c r="L1132" s="158"/>
    </row>
    <row r="1133" spans="1:12" ht="16.5" x14ac:dyDescent="0.25">
      <c r="A1133" s="91"/>
      <c r="B1133" s="144" t="s">
        <v>1015</v>
      </c>
      <c r="C1133" s="91"/>
      <c r="D1133" s="91"/>
      <c r="E1133" s="91"/>
      <c r="F1133" s="151"/>
      <c r="G1133" s="95"/>
      <c r="H1133" s="159"/>
      <c r="L1133" s="158"/>
    </row>
    <row r="1134" spans="1:12" ht="16.5" x14ac:dyDescent="0.25">
      <c r="A1134" s="91"/>
      <c r="B1134" s="144" t="s">
        <v>1016</v>
      </c>
      <c r="C1134" s="91"/>
      <c r="D1134" s="91"/>
      <c r="E1134" s="91"/>
      <c r="F1134" s="151"/>
      <c r="G1134" s="95"/>
      <c r="H1134" s="159"/>
      <c r="L1134" s="158"/>
    </row>
    <row r="1135" spans="1:12" ht="16.5" x14ac:dyDescent="0.25">
      <c r="A1135" s="91"/>
      <c r="B1135" s="144" t="s">
        <v>1017</v>
      </c>
      <c r="C1135" s="91"/>
      <c r="D1135" s="91"/>
      <c r="E1135" s="91"/>
      <c r="F1135" s="151"/>
      <c r="G1135" s="95"/>
      <c r="H1135" s="159"/>
      <c r="L1135" s="158"/>
    </row>
    <row r="1136" spans="1:12" ht="16.5" x14ac:dyDescent="0.25">
      <c r="A1136" s="91"/>
      <c r="B1136" s="144" t="s">
        <v>1018</v>
      </c>
      <c r="C1136" s="91"/>
      <c r="D1136" s="91"/>
      <c r="E1136" s="91"/>
      <c r="F1136" s="151"/>
      <c r="G1136" s="95"/>
      <c r="H1136" s="159"/>
      <c r="L1136" s="158"/>
    </row>
    <row r="1137" spans="1:12" ht="16.5" x14ac:dyDescent="0.25">
      <c r="A1137" s="91"/>
      <c r="B1137" s="144" t="s">
        <v>1019</v>
      </c>
      <c r="C1137" s="91"/>
      <c r="D1137" s="91"/>
      <c r="E1137" s="91"/>
      <c r="F1137" s="151"/>
      <c r="G1137" s="95"/>
      <c r="H1137" s="159"/>
      <c r="L1137" s="158"/>
    </row>
    <row r="1138" spans="1:12" ht="16.5" x14ac:dyDescent="0.25">
      <c r="A1138" s="91"/>
      <c r="B1138" s="144" t="s">
        <v>1110</v>
      </c>
      <c r="C1138" s="91"/>
      <c r="D1138" s="91"/>
      <c r="E1138" s="91"/>
      <c r="F1138" s="151"/>
      <c r="G1138" s="95"/>
      <c r="H1138" s="159"/>
      <c r="L1138" s="158"/>
    </row>
    <row r="1139" spans="1:12" ht="16.5" x14ac:dyDescent="0.25">
      <c r="A1139" s="91"/>
      <c r="B1139" s="144" t="s">
        <v>1021</v>
      </c>
      <c r="C1139" s="91"/>
      <c r="D1139" s="91"/>
      <c r="E1139" s="91"/>
      <c r="F1139" s="151"/>
      <c r="G1139" s="95"/>
      <c r="H1139" s="159"/>
      <c r="L1139" s="158"/>
    </row>
    <row r="1140" spans="1:12" ht="16.5" x14ac:dyDescent="0.25">
      <c r="A1140" s="91"/>
      <c r="B1140" s="144" t="s">
        <v>1022</v>
      </c>
      <c r="C1140" s="91"/>
      <c r="D1140" s="91"/>
      <c r="E1140" s="91"/>
      <c r="F1140" s="151"/>
      <c r="G1140" s="95"/>
      <c r="H1140" s="159"/>
      <c r="L1140" s="158"/>
    </row>
    <row r="1141" spans="1:12" ht="16.5" x14ac:dyDescent="0.25">
      <c r="A1141" s="91"/>
      <c r="B1141" s="144" t="s">
        <v>1023</v>
      </c>
      <c r="C1141" s="91"/>
      <c r="D1141" s="91"/>
      <c r="E1141" s="91"/>
      <c r="F1141" s="151"/>
      <c r="G1141" s="95"/>
      <c r="H1141" s="159"/>
      <c r="L1141" s="158"/>
    </row>
    <row r="1142" spans="1:12" ht="16.5" x14ac:dyDescent="0.25">
      <c r="A1142" s="91"/>
      <c r="B1142" s="144" t="s">
        <v>1024</v>
      </c>
      <c r="C1142" s="91"/>
      <c r="D1142" s="91"/>
      <c r="E1142" s="91"/>
      <c r="F1142" s="151"/>
      <c r="G1142" s="95"/>
      <c r="H1142" s="159"/>
      <c r="L1142" s="158"/>
    </row>
    <row r="1143" spans="1:12" ht="16.5" x14ac:dyDescent="0.25">
      <c r="A1143" s="91"/>
      <c r="B1143" s="144" t="s">
        <v>1025</v>
      </c>
      <c r="C1143" s="91"/>
      <c r="D1143" s="91"/>
      <c r="E1143" s="91"/>
      <c r="F1143" s="151"/>
      <c r="G1143" s="95"/>
      <c r="H1143" s="159"/>
      <c r="L1143" s="158"/>
    </row>
    <row r="1144" spans="1:12" ht="16.5" x14ac:dyDescent="0.25">
      <c r="A1144" s="91"/>
      <c r="B1144" s="144" t="s">
        <v>1026</v>
      </c>
      <c r="C1144" s="91"/>
      <c r="D1144" s="91"/>
      <c r="E1144" s="91"/>
      <c r="F1144" s="151"/>
      <c r="G1144" s="95"/>
      <c r="H1144" s="159"/>
      <c r="L1144" s="158"/>
    </row>
    <row r="1145" spans="1:12" ht="16.5" x14ac:dyDescent="0.25">
      <c r="A1145" s="162"/>
      <c r="B1145" s="163" t="s">
        <v>1027</v>
      </c>
      <c r="C1145" s="162"/>
      <c r="D1145" s="162"/>
      <c r="E1145" s="162"/>
      <c r="F1145" s="164"/>
      <c r="G1145" s="165"/>
      <c r="H1145" s="166"/>
      <c r="L1145" s="167"/>
    </row>
    <row r="1146" spans="1:12" ht="16.5" x14ac:dyDescent="0.25">
      <c r="A1146" s="181">
        <v>5</v>
      </c>
      <c r="B1146" s="181" t="s">
        <v>1034</v>
      </c>
      <c r="C1146" s="170"/>
      <c r="D1146" s="170"/>
      <c r="E1146" s="168"/>
      <c r="F1146" s="168"/>
      <c r="G1146" s="168"/>
      <c r="H1146" s="180">
        <f>+H1147+H1160+H1172+H1185+H1197</f>
        <v>2379410000</v>
      </c>
      <c r="I1146" s="168"/>
      <c r="J1146" s="168"/>
      <c r="K1146" s="168"/>
      <c r="L1146" s="168"/>
    </row>
    <row r="1147" spans="1:12" ht="16.5" x14ac:dyDescent="0.25">
      <c r="A1147" s="171" t="s">
        <v>1035</v>
      </c>
      <c r="B1147" s="403" t="s">
        <v>1036</v>
      </c>
      <c r="C1147" s="403"/>
      <c r="D1147" s="403"/>
      <c r="E1147" s="150" t="s">
        <v>1120</v>
      </c>
      <c r="F1147" s="182">
        <v>5</v>
      </c>
      <c r="G1147" s="183">
        <f>+SUM(H1148:H1159)</f>
        <v>184932000</v>
      </c>
      <c r="H1147" s="183">
        <f>+G1147*F1147</f>
        <v>924660000</v>
      </c>
      <c r="I1147" s="158"/>
      <c r="J1147" s="158"/>
      <c r="K1147" s="158"/>
      <c r="L1147" s="158"/>
    </row>
    <row r="1148" spans="1:12" ht="31.5" x14ac:dyDescent="0.25">
      <c r="A1148" s="172">
        <v>1</v>
      </c>
      <c r="B1148" s="95" t="s">
        <v>1037</v>
      </c>
      <c r="C1148" s="91"/>
      <c r="D1148" s="91" t="s">
        <v>1111</v>
      </c>
      <c r="E1148" s="151" t="s">
        <v>31</v>
      </c>
      <c r="F1148" s="177">
        <v>1</v>
      </c>
      <c r="G1148" s="176">
        <v>22000000</v>
      </c>
      <c r="H1148" s="179">
        <f>+G1148*F1148</f>
        <v>22000000</v>
      </c>
      <c r="I1148" s="179"/>
      <c r="J1148" s="179"/>
      <c r="K1148" s="179"/>
      <c r="L1148" s="179"/>
    </row>
    <row r="1149" spans="1:12" ht="16.5" x14ac:dyDescent="0.25">
      <c r="A1149" s="172">
        <v>2</v>
      </c>
      <c r="B1149" s="95" t="s">
        <v>1038</v>
      </c>
      <c r="C1149" s="91"/>
      <c r="D1149" s="91" t="s">
        <v>1112</v>
      </c>
      <c r="E1149" s="151" t="s">
        <v>30</v>
      </c>
      <c r="F1149" s="177">
        <v>1</v>
      </c>
      <c r="G1149" s="176">
        <v>71500000</v>
      </c>
      <c r="H1149" s="179">
        <f t="shared" ref="H1149:H1159" si="15">+G1149*F1149</f>
        <v>71500000</v>
      </c>
      <c r="I1149" s="179"/>
      <c r="J1149" s="179"/>
      <c r="K1149" s="179"/>
      <c r="L1149" s="179"/>
    </row>
    <row r="1150" spans="1:12" ht="16.5" x14ac:dyDescent="0.25">
      <c r="A1150" s="172">
        <v>3</v>
      </c>
      <c r="B1150" s="95" t="s">
        <v>1039</v>
      </c>
      <c r="C1150" s="91" t="s">
        <v>1040</v>
      </c>
      <c r="D1150" s="91" t="s">
        <v>1112</v>
      </c>
      <c r="E1150" s="151" t="s">
        <v>30</v>
      </c>
      <c r="F1150" s="177">
        <v>10</v>
      </c>
      <c r="G1150" s="176">
        <v>4950000</v>
      </c>
      <c r="H1150" s="179">
        <f t="shared" si="15"/>
        <v>49500000</v>
      </c>
      <c r="I1150" s="179"/>
      <c r="J1150" s="179"/>
      <c r="K1150" s="179"/>
      <c r="L1150" s="179"/>
    </row>
    <row r="1151" spans="1:12" ht="16.5" x14ac:dyDescent="0.25">
      <c r="A1151" s="172">
        <v>4</v>
      </c>
      <c r="B1151" s="95" t="s">
        <v>1041</v>
      </c>
      <c r="C1151" s="91" t="s">
        <v>1042</v>
      </c>
      <c r="D1151" s="91" t="s">
        <v>1113</v>
      </c>
      <c r="E1151" s="151" t="s">
        <v>30</v>
      </c>
      <c r="F1151" s="177">
        <v>1</v>
      </c>
      <c r="G1151" s="176">
        <v>2200000</v>
      </c>
      <c r="H1151" s="179">
        <f t="shared" si="15"/>
        <v>2200000</v>
      </c>
      <c r="I1151" s="179"/>
      <c r="J1151" s="179"/>
      <c r="K1151" s="179"/>
      <c r="L1151" s="179"/>
    </row>
    <row r="1152" spans="1:12" ht="16.5" x14ac:dyDescent="0.25">
      <c r="A1152" s="172">
        <v>5</v>
      </c>
      <c r="B1152" s="95" t="s">
        <v>1043</v>
      </c>
      <c r="C1152" s="91" t="s">
        <v>1044</v>
      </c>
      <c r="D1152" s="91" t="s">
        <v>1114</v>
      </c>
      <c r="E1152" s="151" t="s">
        <v>1104</v>
      </c>
      <c r="F1152" s="177">
        <v>1</v>
      </c>
      <c r="G1152" s="176">
        <v>2200000</v>
      </c>
      <c r="H1152" s="179">
        <f t="shared" si="15"/>
        <v>2200000</v>
      </c>
      <c r="I1152" s="179"/>
      <c r="J1152" s="179"/>
      <c r="K1152" s="179"/>
      <c r="L1152" s="179"/>
    </row>
    <row r="1153" spans="1:12" ht="16.5" x14ac:dyDescent="0.25">
      <c r="A1153" s="172">
        <v>6</v>
      </c>
      <c r="B1153" s="95" t="s">
        <v>1045</v>
      </c>
      <c r="C1153" s="91"/>
      <c r="D1153" s="91" t="s">
        <v>1115</v>
      </c>
      <c r="E1153" s="151" t="s">
        <v>31</v>
      </c>
      <c r="F1153" s="177">
        <v>1</v>
      </c>
      <c r="G1153" s="176">
        <v>330000</v>
      </c>
      <c r="H1153" s="179">
        <f t="shared" si="15"/>
        <v>330000</v>
      </c>
      <c r="I1153" s="179"/>
      <c r="J1153" s="179"/>
      <c r="K1153" s="179"/>
      <c r="L1153" s="179"/>
    </row>
    <row r="1154" spans="1:12" ht="32.25" customHeight="1" x14ac:dyDescent="0.25">
      <c r="A1154" s="172">
        <v>7</v>
      </c>
      <c r="B1154" s="95" t="s">
        <v>1046</v>
      </c>
      <c r="C1154" s="91" t="s">
        <v>1047</v>
      </c>
      <c r="D1154" s="91" t="s">
        <v>1114</v>
      </c>
      <c r="E1154" s="151" t="s">
        <v>31</v>
      </c>
      <c r="F1154" s="177">
        <v>1</v>
      </c>
      <c r="G1154" s="176">
        <v>5500000</v>
      </c>
      <c r="H1154" s="179">
        <f t="shared" si="15"/>
        <v>5500000</v>
      </c>
      <c r="I1154" s="179"/>
      <c r="J1154" s="179"/>
      <c r="K1154" s="179"/>
      <c r="L1154" s="179"/>
    </row>
    <row r="1155" spans="1:12" ht="16.5" x14ac:dyDescent="0.25">
      <c r="A1155" s="172">
        <v>8</v>
      </c>
      <c r="B1155" s="95" t="s">
        <v>1048</v>
      </c>
      <c r="C1155" s="91" t="s">
        <v>1049</v>
      </c>
      <c r="D1155" s="91" t="s">
        <v>1116</v>
      </c>
      <c r="E1155" s="151" t="s">
        <v>1104</v>
      </c>
      <c r="F1155" s="177">
        <v>3</v>
      </c>
      <c r="G1155" s="176">
        <v>275000</v>
      </c>
      <c r="H1155" s="179">
        <f t="shared" si="15"/>
        <v>825000</v>
      </c>
      <c r="I1155" s="179"/>
      <c r="J1155" s="179"/>
      <c r="K1155" s="179"/>
      <c r="L1155" s="179"/>
    </row>
    <row r="1156" spans="1:12" ht="16.5" x14ac:dyDescent="0.25">
      <c r="A1156" s="172">
        <v>9</v>
      </c>
      <c r="B1156" s="95" t="s">
        <v>1050</v>
      </c>
      <c r="C1156" s="91"/>
      <c r="D1156" s="91" t="s">
        <v>1116</v>
      </c>
      <c r="E1156" s="151" t="s">
        <v>30</v>
      </c>
      <c r="F1156" s="177">
        <v>4</v>
      </c>
      <c r="G1156" s="176">
        <v>143000</v>
      </c>
      <c r="H1156" s="179">
        <f t="shared" si="15"/>
        <v>572000</v>
      </c>
      <c r="I1156" s="179"/>
      <c r="J1156" s="179"/>
      <c r="K1156" s="179"/>
      <c r="L1156" s="179"/>
    </row>
    <row r="1157" spans="1:12" ht="16.5" x14ac:dyDescent="0.25">
      <c r="A1157" s="172">
        <v>10</v>
      </c>
      <c r="B1157" s="95" t="s">
        <v>1051</v>
      </c>
      <c r="C1157" s="91"/>
      <c r="D1157" s="91" t="s">
        <v>1116</v>
      </c>
      <c r="E1157" s="151" t="s">
        <v>30</v>
      </c>
      <c r="F1157" s="177">
        <v>1</v>
      </c>
      <c r="G1157" s="176">
        <v>55000.000000000007</v>
      </c>
      <c r="H1157" s="179">
        <f t="shared" si="15"/>
        <v>55000.000000000007</v>
      </c>
      <c r="I1157" s="179"/>
      <c r="J1157" s="179"/>
      <c r="K1157" s="179"/>
      <c r="L1157" s="179"/>
    </row>
    <row r="1158" spans="1:12" ht="16.5" x14ac:dyDescent="0.25">
      <c r="A1158" s="172">
        <v>11</v>
      </c>
      <c r="B1158" s="95" t="s">
        <v>1052</v>
      </c>
      <c r="C1158" s="91"/>
      <c r="D1158" s="91" t="s">
        <v>1111</v>
      </c>
      <c r="E1158" s="151" t="s">
        <v>31</v>
      </c>
      <c r="F1158" s="177">
        <v>1</v>
      </c>
      <c r="G1158" s="176">
        <v>8250000.0000000009</v>
      </c>
      <c r="H1158" s="179">
        <f t="shared" si="15"/>
        <v>8250000.0000000009</v>
      </c>
      <c r="I1158" s="179"/>
      <c r="J1158" s="179"/>
      <c r="K1158" s="179"/>
      <c r="L1158" s="179"/>
    </row>
    <row r="1159" spans="1:12" ht="16.5" x14ac:dyDescent="0.25">
      <c r="A1159" s="172">
        <v>12</v>
      </c>
      <c r="B1159" s="95" t="s">
        <v>1053</v>
      </c>
      <c r="C1159" s="91"/>
      <c r="D1159" s="91" t="s">
        <v>1111</v>
      </c>
      <c r="E1159" s="151" t="s">
        <v>31</v>
      </c>
      <c r="F1159" s="177">
        <v>1</v>
      </c>
      <c r="G1159" s="176">
        <v>22000000</v>
      </c>
      <c r="H1159" s="179">
        <f t="shared" si="15"/>
        <v>22000000</v>
      </c>
      <c r="I1159" s="179"/>
      <c r="J1159" s="179"/>
      <c r="K1159" s="179"/>
      <c r="L1159" s="179"/>
    </row>
    <row r="1160" spans="1:12" ht="16.5" x14ac:dyDescent="0.25">
      <c r="A1160" s="174" t="s">
        <v>1054</v>
      </c>
      <c r="B1160" s="403" t="s">
        <v>1055</v>
      </c>
      <c r="C1160" s="403"/>
      <c r="D1160" s="404"/>
      <c r="E1160" s="150" t="s">
        <v>1120</v>
      </c>
      <c r="F1160" s="182">
        <v>5</v>
      </c>
      <c r="G1160" s="180">
        <f>+SUM(H1161:H1171)</f>
        <v>90904000</v>
      </c>
      <c r="H1160" s="180">
        <f t="shared" ref="H1160:H1197" si="16">+G1160*F1160</f>
        <v>454520000</v>
      </c>
      <c r="I1160" s="179"/>
      <c r="J1160" s="179"/>
      <c r="K1160" s="179"/>
      <c r="L1160" s="179"/>
    </row>
    <row r="1161" spans="1:12" ht="31.5" x14ac:dyDescent="0.25">
      <c r="A1161" s="172">
        <v>1</v>
      </c>
      <c r="B1161" s="95" t="s">
        <v>1056</v>
      </c>
      <c r="C1161" s="91"/>
      <c r="D1161" s="91" t="s">
        <v>1111</v>
      </c>
      <c r="E1161" s="151" t="s">
        <v>31</v>
      </c>
      <c r="F1161" s="177">
        <v>1</v>
      </c>
      <c r="G1161" s="176">
        <v>19800000</v>
      </c>
      <c r="H1161" s="179">
        <f>+F1161*G1161</f>
        <v>19800000</v>
      </c>
      <c r="I1161" s="179"/>
      <c r="J1161" s="179"/>
      <c r="K1161" s="179"/>
      <c r="L1161" s="179"/>
    </row>
    <row r="1162" spans="1:12" ht="16.5" x14ac:dyDescent="0.25">
      <c r="A1162" s="172">
        <v>2</v>
      </c>
      <c r="B1162" s="95" t="s">
        <v>1057</v>
      </c>
      <c r="C1162" s="91" t="s">
        <v>1058</v>
      </c>
      <c r="D1162" s="91" t="s">
        <v>1112</v>
      </c>
      <c r="E1162" s="151" t="s">
        <v>30</v>
      </c>
      <c r="F1162" s="177">
        <v>1</v>
      </c>
      <c r="G1162" s="176">
        <v>12100000.000000002</v>
      </c>
      <c r="H1162" s="179">
        <f t="shared" ref="H1162:H1171" si="17">+F1162*G1162</f>
        <v>12100000.000000002</v>
      </c>
      <c r="I1162" s="179"/>
      <c r="J1162" s="179"/>
      <c r="K1162" s="179"/>
      <c r="L1162" s="179"/>
    </row>
    <row r="1163" spans="1:12" ht="16.5" x14ac:dyDescent="0.25">
      <c r="A1163" s="172">
        <v>3</v>
      </c>
      <c r="B1163" s="95" t="s">
        <v>1039</v>
      </c>
      <c r="C1163" s="91" t="s">
        <v>1040</v>
      </c>
      <c r="D1163" s="91" t="s">
        <v>1112</v>
      </c>
      <c r="E1163" s="151" t="s">
        <v>30</v>
      </c>
      <c r="F1163" s="177">
        <v>4</v>
      </c>
      <c r="G1163" s="176">
        <v>4950000</v>
      </c>
      <c r="H1163" s="179">
        <f t="shared" si="17"/>
        <v>19800000</v>
      </c>
      <c r="I1163" s="179"/>
      <c r="J1163" s="179"/>
      <c r="K1163" s="179"/>
      <c r="L1163" s="179"/>
    </row>
    <row r="1164" spans="1:12" ht="16.5" x14ac:dyDescent="0.25">
      <c r="A1164" s="172">
        <v>4</v>
      </c>
      <c r="B1164" s="95" t="s">
        <v>1043</v>
      </c>
      <c r="C1164" s="91" t="s">
        <v>1044</v>
      </c>
      <c r="D1164" s="91" t="s">
        <v>1114</v>
      </c>
      <c r="E1164" s="151" t="s">
        <v>1104</v>
      </c>
      <c r="F1164" s="177">
        <v>1</v>
      </c>
      <c r="G1164" s="176">
        <v>2200000</v>
      </c>
      <c r="H1164" s="179">
        <f t="shared" si="17"/>
        <v>2200000</v>
      </c>
      <c r="I1164" s="179"/>
      <c r="J1164" s="179"/>
      <c r="K1164" s="179"/>
      <c r="L1164" s="179"/>
    </row>
    <row r="1165" spans="1:12" ht="16.5" x14ac:dyDescent="0.25">
      <c r="A1165" s="172">
        <v>5</v>
      </c>
      <c r="B1165" s="95" t="s">
        <v>1045</v>
      </c>
      <c r="C1165" s="91"/>
      <c r="D1165" s="91" t="s">
        <v>1115</v>
      </c>
      <c r="E1165" s="151" t="s">
        <v>31</v>
      </c>
      <c r="F1165" s="177">
        <v>1</v>
      </c>
      <c r="G1165" s="176">
        <v>330000</v>
      </c>
      <c r="H1165" s="179">
        <f t="shared" si="17"/>
        <v>330000</v>
      </c>
      <c r="I1165" s="179"/>
      <c r="J1165" s="179"/>
      <c r="K1165" s="179"/>
      <c r="L1165" s="179"/>
    </row>
    <row r="1166" spans="1:12" ht="30.75" customHeight="1" x14ac:dyDescent="0.25">
      <c r="A1166" s="172">
        <v>6</v>
      </c>
      <c r="B1166" s="95" t="s">
        <v>1046</v>
      </c>
      <c r="C1166" s="91" t="s">
        <v>1047</v>
      </c>
      <c r="D1166" s="91" t="s">
        <v>1114</v>
      </c>
      <c r="E1166" s="151" t="s">
        <v>31</v>
      </c>
      <c r="F1166" s="177">
        <v>1</v>
      </c>
      <c r="G1166" s="176">
        <v>5500000</v>
      </c>
      <c r="H1166" s="179">
        <f t="shared" si="17"/>
        <v>5500000</v>
      </c>
      <c r="I1166" s="179"/>
      <c r="J1166" s="179"/>
      <c r="K1166" s="179"/>
      <c r="L1166" s="179"/>
    </row>
    <row r="1167" spans="1:12" ht="16.5" x14ac:dyDescent="0.25">
      <c r="A1167" s="172">
        <v>7</v>
      </c>
      <c r="B1167" s="95" t="s">
        <v>1059</v>
      </c>
      <c r="C1167" s="91" t="s">
        <v>1060</v>
      </c>
      <c r="D1167" s="91" t="s">
        <v>1116</v>
      </c>
      <c r="E1167" s="151" t="s">
        <v>1104</v>
      </c>
      <c r="F1167" s="177">
        <v>1</v>
      </c>
      <c r="G1167" s="176">
        <v>275000</v>
      </c>
      <c r="H1167" s="179">
        <f t="shared" si="17"/>
        <v>275000</v>
      </c>
      <c r="I1167" s="179"/>
      <c r="J1167" s="179"/>
      <c r="K1167" s="179"/>
      <c r="L1167" s="179"/>
    </row>
    <row r="1168" spans="1:12" ht="16.5" x14ac:dyDescent="0.25">
      <c r="A1168" s="172">
        <v>8</v>
      </c>
      <c r="B1168" s="95" t="s">
        <v>1050</v>
      </c>
      <c r="C1168" s="91"/>
      <c r="D1168" s="91" t="s">
        <v>1116</v>
      </c>
      <c r="E1168" s="151" t="s">
        <v>30</v>
      </c>
      <c r="F1168" s="177">
        <v>3</v>
      </c>
      <c r="G1168" s="176">
        <v>143000</v>
      </c>
      <c r="H1168" s="179">
        <f t="shared" si="17"/>
        <v>429000</v>
      </c>
      <c r="I1168" s="179"/>
      <c r="J1168" s="179"/>
      <c r="K1168" s="179"/>
      <c r="L1168" s="179"/>
    </row>
    <row r="1169" spans="1:12" ht="16.5" x14ac:dyDescent="0.25">
      <c r="A1169" s="172">
        <v>9</v>
      </c>
      <c r="B1169" s="95" t="s">
        <v>1051</v>
      </c>
      <c r="C1169" s="91"/>
      <c r="D1169" s="91" t="s">
        <v>1116</v>
      </c>
      <c r="E1169" s="151" t="s">
        <v>30</v>
      </c>
      <c r="F1169" s="177">
        <v>4</v>
      </c>
      <c r="G1169" s="176">
        <v>55000.000000000007</v>
      </c>
      <c r="H1169" s="179">
        <f t="shared" si="17"/>
        <v>220000.00000000003</v>
      </c>
      <c r="I1169" s="179"/>
      <c r="J1169" s="179"/>
      <c r="K1169" s="179"/>
      <c r="L1169" s="179"/>
    </row>
    <row r="1170" spans="1:12" ht="16.5" x14ac:dyDescent="0.25">
      <c r="A1170" s="172">
        <v>10</v>
      </c>
      <c r="B1170" s="95" t="s">
        <v>1052</v>
      </c>
      <c r="C1170" s="91"/>
      <c r="D1170" s="91" t="s">
        <v>1111</v>
      </c>
      <c r="E1170" s="151" t="s">
        <v>31</v>
      </c>
      <c r="F1170" s="177">
        <v>1</v>
      </c>
      <c r="G1170" s="176">
        <v>8250000.0000000009</v>
      </c>
      <c r="H1170" s="179">
        <f t="shared" si="17"/>
        <v>8250000.0000000009</v>
      </c>
      <c r="I1170" s="179"/>
      <c r="J1170" s="179"/>
      <c r="K1170" s="179"/>
      <c r="L1170" s="179"/>
    </row>
    <row r="1171" spans="1:12" ht="16.5" x14ac:dyDescent="0.25">
      <c r="A1171" s="172">
        <v>11</v>
      </c>
      <c r="B1171" s="95" t="s">
        <v>1061</v>
      </c>
      <c r="C1171" s="91" t="s">
        <v>1062</v>
      </c>
      <c r="D1171" s="91" t="s">
        <v>1111</v>
      </c>
      <c r="E1171" s="151" t="s">
        <v>31</v>
      </c>
      <c r="F1171" s="177">
        <v>1</v>
      </c>
      <c r="G1171" s="176">
        <v>22000000</v>
      </c>
      <c r="H1171" s="179">
        <f t="shared" si="17"/>
        <v>22000000</v>
      </c>
      <c r="I1171" s="179"/>
      <c r="J1171" s="179"/>
      <c r="K1171" s="179"/>
      <c r="L1171" s="179"/>
    </row>
    <row r="1172" spans="1:12" ht="16.5" x14ac:dyDescent="0.25">
      <c r="A1172" s="171" t="s">
        <v>1063</v>
      </c>
      <c r="B1172" s="403" t="s">
        <v>1064</v>
      </c>
      <c r="C1172" s="403"/>
      <c r="D1172" s="404"/>
      <c r="E1172" s="150" t="s">
        <v>1120</v>
      </c>
      <c r="F1172" s="182">
        <v>5</v>
      </c>
      <c r="G1172" s="180">
        <f>+SUM(H1173:H1184)</f>
        <v>75504000.000000015</v>
      </c>
      <c r="H1172" s="180">
        <f t="shared" si="16"/>
        <v>377520000.00000006</v>
      </c>
      <c r="I1172" s="179"/>
      <c r="J1172" s="179"/>
      <c r="K1172" s="179"/>
      <c r="L1172" s="179"/>
    </row>
    <row r="1173" spans="1:12" ht="31.5" x14ac:dyDescent="0.25">
      <c r="A1173" s="172">
        <v>1</v>
      </c>
      <c r="B1173" s="95" t="s">
        <v>1065</v>
      </c>
      <c r="C1173" s="91"/>
      <c r="D1173" s="91" t="s">
        <v>1111</v>
      </c>
      <c r="E1173" s="151" t="s">
        <v>31</v>
      </c>
      <c r="F1173" s="177">
        <v>1</v>
      </c>
      <c r="G1173" s="176">
        <v>16500000.000000002</v>
      </c>
      <c r="H1173" s="179">
        <f>+G1173*F1173</f>
        <v>16500000.000000002</v>
      </c>
      <c r="I1173" s="179"/>
      <c r="J1173" s="179"/>
      <c r="K1173" s="179"/>
      <c r="L1173" s="179"/>
    </row>
    <row r="1174" spans="1:12" ht="16.5" x14ac:dyDescent="0.25">
      <c r="A1174" s="172">
        <v>2</v>
      </c>
      <c r="B1174" s="95" t="s">
        <v>1066</v>
      </c>
      <c r="C1174" s="91" t="s">
        <v>1040</v>
      </c>
      <c r="D1174" s="91" t="s">
        <v>1112</v>
      </c>
      <c r="E1174" s="151" t="s">
        <v>30</v>
      </c>
      <c r="F1174" s="177">
        <v>1</v>
      </c>
      <c r="G1174" s="176">
        <v>6600000.0000000009</v>
      </c>
      <c r="H1174" s="179">
        <f t="shared" ref="H1174:H1184" si="18">+G1174*F1174</f>
        <v>6600000.0000000009</v>
      </c>
      <c r="I1174" s="179"/>
      <c r="J1174" s="179"/>
      <c r="K1174" s="179"/>
      <c r="L1174" s="179"/>
    </row>
    <row r="1175" spans="1:12" ht="16.5" x14ac:dyDescent="0.25">
      <c r="A1175" s="172">
        <v>3</v>
      </c>
      <c r="B1175" s="95" t="s">
        <v>1067</v>
      </c>
      <c r="C1175" s="91" t="s">
        <v>1068</v>
      </c>
      <c r="D1175" s="91" t="s">
        <v>1112</v>
      </c>
      <c r="E1175" s="151" t="s">
        <v>30</v>
      </c>
      <c r="F1175" s="177">
        <v>2</v>
      </c>
      <c r="G1175" s="176">
        <v>4400000</v>
      </c>
      <c r="H1175" s="179">
        <f t="shared" si="18"/>
        <v>8800000</v>
      </c>
      <c r="I1175" s="179"/>
      <c r="J1175" s="179"/>
      <c r="K1175" s="179"/>
      <c r="L1175" s="179"/>
    </row>
    <row r="1176" spans="1:12" ht="16.5" x14ac:dyDescent="0.25">
      <c r="A1176" s="172">
        <v>4</v>
      </c>
      <c r="B1176" s="95" t="s">
        <v>1069</v>
      </c>
      <c r="C1176" s="91" t="s">
        <v>1070</v>
      </c>
      <c r="D1176" s="91" t="s">
        <v>1112</v>
      </c>
      <c r="E1176" s="151" t="s">
        <v>30</v>
      </c>
      <c r="F1176" s="177">
        <v>6</v>
      </c>
      <c r="G1176" s="176">
        <v>1650000.0000000002</v>
      </c>
      <c r="H1176" s="179">
        <f t="shared" si="18"/>
        <v>9900000.0000000019</v>
      </c>
      <c r="I1176" s="179"/>
      <c r="J1176" s="179"/>
      <c r="K1176" s="179"/>
      <c r="L1176" s="179"/>
    </row>
    <row r="1177" spans="1:12" ht="33.75" customHeight="1" x14ac:dyDescent="0.25">
      <c r="A1177" s="172">
        <v>5</v>
      </c>
      <c r="B1177" s="95" t="s">
        <v>1071</v>
      </c>
      <c r="C1177" s="91" t="s">
        <v>1044</v>
      </c>
      <c r="D1177" s="91" t="s">
        <v>1114</v>
      </c>
      <c r="E1177" s="151" t="s">
        <v>1104</v>
      </c>
      <c r="F1177" s="177">
        <v>1</v>
      </c>
      <c r="G1177" s="176">
        <v>2200000</v>
      </c>
      <c r="H1177" s="179">
        <f t="shared" si="18"/>
        <v>2200000</v>
      </c>
      <c r="I1177" s="179"/>
      <c r="J1177" s="179"/>
      <c r="K1177" s="179"/>
      <c r="L1177" s="179"/>
    </row>
    <row r="1178" spans="1:12" ht="16.5" x14ac:dyDescent="0.25">
      <c r="A1178" s="172">
        <v>6</v>
      </c>
      <c r="B1178" s="95" t="s">
        <v>1072</v>
      </c>
      <c r="C1178" s="91"/>
      <c r="D1178" s="91" t="s">
        <v>1115</v>
      </c>
      <c r="E1178" s="151" t="s">
        <v>31</v>
      </c>
      <c r="F1178" s="177">
        <v>1</v>
      </c>
      <c r="G1178" s="176">
        <v>330000</v>
      </c>
      <c r="H1178" s="179">
        <f t="shared" si="18"/>
        <v>330000</v>
      </c>
      <c r="I1178" s="179"/>
      <c r="J1178" s="179"/>
      <c r="K1178" s="179"/>
      <c r="L1178" s="179"/>
    </row>
    <row r="1179" spans="1:12" ht="39" customHeight="1" x14ac:dyDescent="0.25">
      <c r="A1179" s="172">
        <v>7</v>
      </c>
      <c r="B1179" s="95" t="s">
        <v>1046</v>
      </c>
      <c r="C1179" s="91" t="s">
        <v>1047</v>
      </c>
      <c r="D1179" s="91" t="s">
        <v>1114</v>
      </c>
      <c r="E1179" s="151" t="s">
        <v>31</v>
      </c>
      <c r="F1179" s="177">
        <v>1</v>
      </c>
      <c r="G1179" s="176">
        <v>5500000</v>
      </c>
      <c r="H1179" s="179">
        <f t="shared" si="18"/>
        <v>5500000</v>
      </c>
      <c r="I1179" s="179"/>
      <c r="J1179" s="179"/>
      <c r="K1179" s="179"/>
      <c r="L1179" s="179"/>
    </row>
    <row r="1180" spans="1:12" ht="16.5" x14ac:dyDescent="0.25">
      <c r="A1180" s="172">
        <v>8</v>
      </c>
      <c r="B1180" s="95" t="s">
        <v>1073</v>
      </c>
      <c r="C1180" s="91" t="s">
        <v>1074</v>
      </c>
      <c r="D1180" s="91" t="s">
        <v>1116</v>
      </c>
      <c r="E1180" s="151" t="s">
        <v>31</v>
      </c>
      <c r="F1180" s="177">
        <v>1</v>
      </c>
      <c r="G1180" s="176">
        <v>275000</v>
      </c>
      <c r="H1180" s="179">
        <f t="shared" si="18"/>
        <v>275000</v>
      </c>
      <c r="I1180" s="179"/>
      <c r="J1180" s="179"/>
      <c r="K1180" s="179"/>
      <c r="L1180" s="179"/>
    </row>
    <row r="1181" spans="1:12" ht="16.5" x14ac:dyDescent="0.25">
      <c r="A1181" s="172">
        <v>9</v>
      </c>
      <c r="B1181" s="95" t="s">
        <v>1050</v>
      </c>
      <c r="C1181" s="91"/>
      <c r="D1181" s="91" t="s">
        <v>1116</v>
      </c>
      <c r="E1181" s="151" t="s">
        <v>30</v>
      </c>
      <c r="F1181" s="177">
        <v>3</v>
      </c>
      <c r="G1181" s="176">
        <v>143000</v>
      </c>
      <c r="H1181" s="179">
        <f t="shared" si="18"/>
        <v>429000</v>
      </c>
      <c r="I1181" s="179"/>
      <c r="J1181" s="179"/>
      <c r="K1181" s="179"/>
      <c r="L1181" s="179"/>
    </row>
    <row r="1182" spans="1:12" ht="16.5" x14ac:dyDescent="0.25">
      <c r="A1182" s="172">
        <v>10</v>
      </c>
      <c r="B1182" s="95" t="s">
        <v>1051</v>
      </c>
      <c r="C1182" s="91"/>
      <c r="D1182" s="91" t="s">
        <v>1116</v>
      </c>
      <c r="E1182" s="151" t="s">
        <v>30</v>
      </c>
      <c r="F1182" s="177">
        <v>4</v>
      </c>
      <c r="G1182" s="176">
        <v>55000.000000000007</v>
      </c>
      <c r="H1182" s="179">
        <f t="shared" si="18"/>
        <v>220000.00000000003</v>
      </c>
      <c r="I1182" s="179"/>
      <c r="J1182" s="179"/>
      <c r="K1182" s="179"/>
      <c r="L1182" s="179"/>
    </row>
    <row r="1183" spans="1:12" ht="16.5" x14ac:dyDescent="0.25">
      <c r="A1183" s="172">
        <v>11</v>
      </c>
      <c r="B1183" s="95" t="s">
        <v>1052</v>
      </c>
      <c r="C1183" s="91"/>
      <c r="D1183" s="91" t="s">
        <v>1111</v>
      </c>
      <c r="E1183" s="151" t="s">
        <v>31</v>
      </c>
      <c r="F1183" s="177">
        <v>1</v>
      </c>
      <c r="G1183" s="176">
        <v>8250000.0000000009</v>
      </c>
      <c r="H1183" s="179">
        <f t="shared" si="18"/>
        <v>8250000.0000000009</v>
      </c>
      <c r="I1183" s="179"/>
      <c r="J1183" s="179"/>
      <c r="K1183" s="179"/>
      <c r="L1183" s="179"/>
    </row>
    <row r="1184" spans="1:12" ht="16.5" x14ac:dyDescent="0.25">
      <c r="A1184" s="172">
        <v>12</v>
      </c>
      <c r="B1184" s="95" t="s">
        <v>1075</v>
      </c>
      <c r="C1184" s="91" t="s">
        <v>1076</v>
      </c>
      <c r="D1184" s="91" t="s">
        <v>1111</v>
      </c>
      <c r="E1184" s="151" t="s">
        <v>31</v>
      </c>
      <c r="F1184" s="177">
        <v>1</v>
      </c>
      <c r="G1184" s="176">
        <v>16500000.000000002</v>
      </c>
      <c r="H1184" s="179">
        <f t="shared" si="18"/>
        <v>16500000.000000002</v>
      </c>
      <c r="I1184" s="179"/>
      <c r="J1184" s="179"/>
      <c r="K1184" s="179"/>
      <c r="L1184" s="179"/>
    </row>
    <row r="1185" spans="1:12" ht="15.75" customHeight="1" x14ac:dyDescent="0.25">
      <c r="A1185" s="171" t="s">
        <v>1077</v>
      </c>
      <c r="B1185" s="403" t="s">
        <v>1106</v>
      </c>
      <c r="C1185" s="403"/>
      <c r="D1185" s="404"/>
      <c r="E1185" s="150" t="s">
        <v>1120</v>
      </c>
      <c r="F1185" s="182">
        <v>5</v>
      </c>
      <c r="G1185" s="180">
        <f>+SUM(H1186:H1196)</f>
        <v>63954000</v>
      </c>
      <c r="H1185" s="180">
        <f t="shared" si="16"/>
        <v>319770000</v>
      </c>
      <c r="I1185" s="179"/>
      <c r="J1185" s="179"/>
      <c r="K1185" s="179"/>
      <c r="L1185" s="179"/>
    </row>
    <row r="1186" spans="1:12" ht="31.5" x14ac:dyDescent="0.25">
      <c r="A1186" s="172" t="s">
        <v>1078</v>
      </c>
      <c r="B1186" s="95" t="s">
        <v>1079</v>
      </c>
      <c r="C1186" s="91"/>
      <c r="D1186" s="91" t="s">
        <v>1111</v>
      </c>
      <c r="E1186" s="151" t="s">
        <v>31</v>
      </c>
      <c r="F1186" s="177">
        <v>1</v>
      </c>
      <c r="G1186" s="176">
        <v>15950000.000000002</v>
      </c>
      <c r="H1186" s="179">
        <f>+F1186*G1186</f>
        <v>15950000.000000002</v>
      </c>
      <c r="I1186" s="179"/>
      <c r="J1186" s="179"/>
      <c r="K1186" s="179"/>
      <c r="L1186" s="179"/>
    </row>
    <row r="1187" spans="1:12" ht="16.5" x14ac:dyDescent="0.25">
      <c r="A1187" s="172">
        <v>2</v>
      </c>
      <c r="B1187" s="95" t="s">
        <v>1080</v>
      </c>
      <c r="C1187" s="91"/>
      <c r="D1187" s="91" t="s">
        <v>1117</v>
      </c>
      <c r="E1187" s="151" t="s">
        <v>31</v>
      </c>
      <c r="F1187" s="177">
        <v>6</v>
      </c>
      <c r="G1187" s="176">
        <v>1320000</v>
      </c>
      <c r="H1187" s="179">
        <f t="shared" ref="H1187:H1196" si="19">+F1187*G1187</f>
        <v>7920000</v>
      </c>
      <c r="I1187" s="179"/>
      <c r="J1187" s="179"/>
      <c r="K1187" s="179"/>
      <c r="L1187" s="179"/>
    </row>
    <row r="1188" spans="1:12" ht="16.5" x14ac:dyDescent="0.25">
      <c r="A1188" s="172">
        <v>3</v>
      </c>
      <c r="B1188" s="95" t="s">
        <v>1081</v>
      </c>
      <c r="C1188" s="91" t="s">
        <v>1082</v>
      </c>
      <c r="D1188" s="91" t="s">
        <v>1112</v>
      </c>
      <c r="E1188" s="151" t="s">
        <v>30</v>
      </c>
      <c r="F1188" s="177">
        <v>1</v>
      </c>
      <c r="G1188" s="176">
        <v>4400000</v>
      </c>
      <c r="H1188" s="179">
        <f t="shared" si="19"/>
        <v>4400000</v>
      </c>
      <c r="I1188" s="179"/>
      <c r="J1188" s="179"/>
      <c r="K1188" s="179"/>
      <c r="L1188" s="179"/>
    </row>
    <row r="1189" spans="1:12" ht="16.5" x14ac:dyDescent="0.25">
      <c r="A1189" s="172">
        <v>4</v>
      </c>
      <c r="B1189" s="95" t="s">
        <v>1083</v>
      </c>
      <c r="C1189" s="91" t="s">
        <v>1084</v>
      </c>
      <c r="D1189" s="91" t="s">
        <v>1112</v>
      </c>
      <c r="E1189" s="151" t="s">
        <v>30</v>
      </c>
      <c r="F1189" s="177">
        <v>6</v>
      </c>
      <c r="G1189" s="176">
        <v>1650000.0000000002</v>
      </c>
      <c r="H1189" s="179">
        <f t="shared" si="19"/>
        <v>9900000.0000000019</v>
      </c>
      <c r="I1189" s="179"/>
      <c r="J1189" s="179"/>
      <c r="K1189" s="179"/>
      <c r="L1189" s="179"/>
    </row>
    <row r="1190" spans="1:12" ht="16.5" x14ac:dyDescent="0.25">
      <c r="A1190" s="172">
        <v>5</v>
      </c>
      <c r="B1190" s="95" t="s">
        <v>1085</v>
      </c>
      <c r="C1190" s="91" t="s">
        <v>1086</v>
      </c>
      <c r="D1190" s="91" t="s">
        <v>1112</v>
      </c>
      <c r="E1190" s="151" t="s">
        <v>30</v>
      </c>
      <c r="F1190" s="177">
        <v>5</v>
      </c>
      <c r="G1190" s="176">
        <v>1650000.0000000002</v>
      </c>
      <c r="H1190" s="179">
        <f t="shared" si="19"/>
        <v>8250000.0000000009</v>
      </c>
      <c r="I1190" s="179"/>
      <c r="J1190" s="179"/>
      <c r="K1190" s="179"/>
      <c r="L1190" s="179"/>
    </row>
    <row r="1191" spans="1:12" ht="16.5" x14ac:dyDescent="0.25">
      <c r="A1191" s="172">
        <v>6</v>
      </c>
      <c r="B1191" s="95" t="s">
        <v>1087</v>
      </c>
      <c r="C1191" s="91" t="s">
        <v>1088</v>
      </c>
      <c r="D1191" s="91" t="s">
        <v>1117</v>
      </c>
      <c r="E1191" s="151" t="s">
        <v>30</v>
      </c>
      <c r="F1191" s="177">
        <v>1</v>
      </c>
      <c r="G1191" s="176">
        <v>3465000.0000000005</v>
      </c>
      <c r="H1191" s="179">
        <f t="shared" si="19"/>
        <v>3465000.0000000005</v>
      </c>
      <c r="I1191" s="179"/>
      <c r="J1191" s="179"/>
      <c r="K1191" s="179"/>
      <c r="L1191" s="179"/>
    </row>
    <row r="1192" spans="1:12" ht="16.5" x14ac:dyDescent="0.25">
      <c r="A1192" s="172">
        <v>7</v>
      </c>
      <c r="B1192" s="95" t="s">
        <v>1089</v>
      </c>
      <c r="C1192" s="91" t="s">
        <v>1090</v>
      </c>
      <c r="D1192" s="91" t="s">
        <v>1116</v>
      </c>
      <c r="E1192" s="151" t="s">
        <v>30</v>
      </c>
      <c r="F1192" s="177">
        <v>1</v>
      </c>
      <c r="G1192" s="176">
        <v>275000</v>
      </c>
      <c r="H1192" s="179">
        <f t="shared" si="19"/>
        <v>275000</v>
      </c>
      <c r="I1192" s="179"/>
      <c r="J1192" s="179"/>
      <c r="K1192" s="179"/>
      <c r="L1192" s="179"/>
    </row>
    <row r="1193" spans="1:12" ht="16.5" x14ac:dyDescent="0.25">
      <c r="A1193" s="172">
        <v>8</v>
      </c>
      <c r="B1193" s="95" t="s">
        <v>1050</v>
      </c>
      <c r="C1193" s="91"/>
      <c r="D1193" s="91" t="s">
        <v>1116</v>
      </c>
      <c r="E1193" s="151" t="s">
        <v>31</v>
      </c>
      <c r="F1193" s="177">
        <v>3</v>
      </c>
      <c r="G1193" s="176">
        <v>143000</v>
      </c>
      <c r="H1193" s="179">
        <f t="shared" si="19"/>
        <v>429000</v>
      </c>
      <c r="I1193" s="179"/>
      <c r="J1193" s="179"/>
      <c r="K1193" s="179"/>
      <c r="L1193" s="179"/>
    </row>
    <row r="1194" spans="1:12" ht="16.5" x14ac:dyDescent="0.25">
      <c r="A1194" s="172">
        <v>9</v>
      </c>
      <c r="B1194" s="95" t="s">
        <v>1091</v>
      </c>
      <c r="C1194" s="91"/>
      <c r="D1194" s="91" t="s">
        <v>1116</v>
      </c>
      <c r="E1194" s="151" t="s">
        <v>31</v>
      </c>
      <c r="F1194" s="177">
        <v>3</v>
      </c>
      <c r="G1194" s="176">
        <v>55000.000000000007</v>
      </c>
      <c r="H1194" s="179">
        <f t="shared" si="19"/>
        <v>165000.00000000003</v>
      </c>
      <c r="I1194" s="179"/>
      <c r="J1194" s="179"/>
      <c r="K1194" s="179"/>
      <c r="L1194" s="179"/>
    </row>
    <row r="1195" spans="1:12" ht="16.5" x14ac:dyDescent="0.25">
      <c r="A1195" s="172">
        <v>10</v>
      </c>
      <c r="B1195" s="95" t="s">
        <v>1092</v>
      </c>
      <c r="C1195" s="91"/>
      <c r="D1195" s="91"/>
      <c r="E1195" s="151" t="s">
        <v>31</v>
      </c>
      <c r="F1195" s="177">
        <v>1</v>
      </c>
      <c r="G1195" s="176">
        <v>7700000.0000000009</v>
      </c>
      <c r="H1195" s="179">
        <f t="shared" si="19"/>
        <v>7700000.0000000009</v>
      </c>
      <c r="I1195" s="179"/>
      <c r="J1195" s="179"/>
      <c r="K1195" s="179"/>
      <c r="L1195" s="179"/>
    </row>
    <row r="1196" spans="1:12" ht="16.5" x14ac:dyDescent="0.25">
      <c r="A1196" s="172">
        <v>11</v>
      </c>
      <c r="B1196" s="95" t="s">
        <v>1093</v>
      </c>
      <c r="C1196" s="91"/>
      <c r="D1196" s="91"/>
      <c r="E1196" s="151" t="s">
        <v>31</v>
      </c>
      <c r="F1196" s="177">
        <v>1</v>
      </c>
      <c r="G1196" s="176">
        <v>5500000</v>
      </c>
      <c r="H1196" s="179">
        <f t="shared" si="19"/>
        <v>5500000</v>
      </c>
      <c r="I1196" s="179"/>
      <c r="J1196" s="179"/>
      <c r="K1196" s="179"/>
      <c r="L1196" s="179"/>
    </row>
    <row r="1197" spans="1:12" ht="16.5" x14ac:dyDescent="0.25">
      <c r="A1197" s="171" t="s">
        <v>1094</v>
      </c>
      <c r="B1197" s="403" t="s">
        <v>1095</v>
      </c>
      <c r="C1197" s="403"/>
      <c r="D1197" s="404"/>
      <c r="E1197" s="150" t="s">
        <v>1120</v>
      </c>
      <c r="F1197" s="182">
        <v>5</v>
      </c>
      <c r="G1197" s="180">
        <f>+SUM(H1198:H1205)</f>
        <v>60588000.000000007</v>
      </c>
      <c r="H1197" s="180">
        <f t="shared" si="16"/>
        <v>302940000.00000006</v>
      </c>
      <c r="I1197" s="179"/>
      <c r="J1197" s="179"/>
      <c r="K1197" s="179"/>
      <c r="L1197" s="179"/>
    </row>
    <row r="1198" spans="1:12" ht="31.5" x14ac:dyDescent="0.25">
      <c r="A1198" s="172">
        <v>1</v>
      </c>
      <c r="B1198" s="95" t="s">
        <v>1096</v>
      </c>
      <c r="C1198" s="95"/>
      <c r="D1198" s="91"/>
      <c r="E1198" s="151" t="s">
        <v>31</v>
      </c>
      <c r="F1198" s="177">
        <v>1</v>
      </c>
      <c r="G1198" s="176">
        <v>13200000.000000002</v>
      </c>
      <c r="H1198" s="179">
        <f>+F1198*G1198</f>
        <v>13200000.000000002</v>
      </c>
      <c r="I1198" s="179"/>
      <c r="J1198" s="179"/>
      <c r="K1198" s="179"/>
      <c r="L1198" s="179"/>
    </row>
    <row r="1199" spans="1:12" ht="16.5" x14ac:dyDescent="0.25">
      <c r="A1199" s="172">
        <v>2</v>
      </c>
      <c r="B1199" s="95" t="s">
        <v>1097</v>
      </c>
      <c r="C1199" s="91" t="s">
        <v>1098</v>
      </c>
      <c r="D1199" s="91" t="s">
        <v>1118</v>
      </c>
      <c r="E1199" s="151" t="s">
        <v>30</v>
      </c>
      <c r="F1199" s="177">
        <v>2</v>
      </c>
      <c r="G1199" s="176">
        <v>8250000.0000000009</v>
      </c>
      <c r="H1199" s="179">
        <f t="shared" ref="H1199:H1205" si="20">+F1199*G1199</f>
        <v>16500000.000000002</v>
      </c>
      <c r="I1199" s="179"/>
      <c r="J1199" s="179"/>
      <c r="K1199" s="179"/>
      <c r="L1199" s="179"/>
    </row>
    <row r="1200" spans="1:12" ht="16.5" x14ac:dyDescent="0.25">
      <c r="A1200" s="172">
        <v>3</v>
      </c>
      <c r="B1200" s="95" t="s">
        <v>1099</v>
      </c>
      <c r="C1200" s="91">
        <v>95034012</v>
      </c>
      <c r="D1200" s="91" t="s">
        <v>1119</v>
      </c>
      <c r="E1200" s="151" t="s">
        <v>30</v>
      </c>
      <c r="F1200" s="177">
        <v>1</v>
      </c>
      <c r="G1200" s="176">
        <v>12100000.000000002</v>
      </c>
      <c r="H1200" s="179">
        <f t="shared" si="20"/>
        <v>12100000.000000002</v>
      </c>
      <c r="I1200" s="179"/>
      <c r="J1200" s="179"/>
      <c r="K1200" s="179"/>
      <c r="L1200" s="179"/>
    </row>
    <row r="1201" spans="1:12" ht="16.5" x14ac:dyDescent="0.25">
      <c r="A1201" s="172">
        <v>4</v>
      </c>
      <c r="B1201" s="95" t="s">
        <v>1100</v>
      </c>
      <c r="C1201" s="91" t="s">
        <v>1101</v>
      </c>
      <c r="D1201" s="91" t="s">
        <v>1116</v>
      </c>
      <c r="E1201" s="151" t="s">
        <v>30</v>
      </c>
      <c r="F1201" s="177">
        <v>1</v>
      </c>
      <c r="G1201" s="176">
        <v>9350000</v>
      </c>
      <c r="H1201" s="179">
        <f t="shared" si="20"/>
        <v>9350000</v>
      </c>
      <c r="I1201" s="179"/>
      <c r="J1201" s="179"/>
      <c r="K1201" s="179"/>
      <c r="L1201" s="179"/>
    </row>
    <row r="1202" spans="1:12" ht="16.5" x14ac:dyDescent="0.25">
      <c r="A1202" s="172">
        <v>5</v>
      </c>
      <c r="B1202" s="95" t="s">
        <v>1102</v>
      </c>
      <c r="C1202" s="91"/>
      <c r="D1202" s="91" t="s">
        <v>1116</v>
      </c>
      <c r="E1202" s="151" t="s">
        <v>31</v>
      </c>
      <c r="F1202" s="177">
        <v>1</v>
      </c>
      <c r="G1202" s="176">
        <v>1650000.0000000002</v>
      </c>
      <c r="H1202" s="179">
        <f t="shared" si="20"/>
        <v>1650000.0000000002</v>
      </c>
      <c r="I1202" s="179"/>
      <c r="J1202" s="179"/>
      <c r="K1202" s="179"/>
      <c r="L1202" s="179"/>
    </row>
    <row r="1203" spans="1:12" ht="16.5" x14ac:dyDescent="0.25">
      <c r="A1203" s="172">
        <v>6</v>
      </c>
      <c r="B1203" s="95" t="s">
        <v>1050</v>
      </c>
      <c r="C1203" s="91"/>
      <c r="D1203" s="91" t="s">
        <v>1116</v>
      </c>
      <c r="E1203" s="151" t="s">
        <v>30</v>
      </c>
      <c r="F1203" s="177">
        <v>6</v>
      </c>
      <c r="G1203" s="176">
        <v>143000</v>
      </c>
      <c r="H1203" s="179">
        <f t="shared" si="20"/>
        <v>858000</v>
      </c>
      <c r="I1203" s="179"/>
      <c r="J1203" s="179"/>
      <c r="K1203" s="179"/>
      <c r="L1203" s="179"/>
    </row>
    <row r="1204" spans="1:12" ht="16.5" x14ac:dyDescent="0.25">
      <c r="A1204" s="172">
        <v>7</v>
      </c>
      <c r="B1204" s="95" t="s">
        <v>1051</v>
      </c>
      <c r="C1204" s="91"/>
      <c r="D1204" s="91"/>
      <c r="E1204" s="151" t="s">
        <v>30</v>
      </c>
      <c r="F1204" s="177">
        <v>6</v>
      </c>
      <c r="G1204" s="176">
        <v>55000.000000000007</v>
      </c>
      <c r="H1204" s="179">
        <f t="shared" si="20"/>
        <v>330000.00000000006</v>
      </c>
      <c r="I1204" s="179"/>
      <c r="J1204" s="179"/>
      <c r="K1204" s="179"/>
      <c r="L1204" s="179"/>
    </row>
    <row r="1205" spans="1:12" ht="16.5" x14ac:dyDescent="0.25">
      <c r="A1205" s="172">
        <v>8</v>
      </c>
      <c r="B1205" s="95" t="s">
        <v>1103</v>
      </c>
      <c r="C1205" s="91"/>
      <c r="D1205" s="91"/>
      <c r="E1205" s="91" t="s">
        <v>1105</v>
      </c>
      <c r="F1205" s="91">
        <v>1</v>
      </c>
      <c r="G1205" s="176">
        <v>6600000.0000000009</v>
      </c>
      <c r="H1205" s="179">
        <f t="shared" si="20"/>
        <v>6600000.0000000009</v>
      </c>
      <c r="I1205" s="179"/>
      <c r="J1205" s="179"/>
      <c r="K1205" s="179"/>
      <c r="L1205" s="179"/>
    </row>
    <row r="1206" spans="1:12" ht="16.5" x14ac:dyDescent="0.25">
      <c r="A1206" s="181">
        <v>6</v>
      </c>
      <c r="B1206" s="181" t="s">
        <v>1121</v>
      </c>
      <c r="C1206" s="170"/>
      <c r="D1206" s="170"/>
      <c r="E1206" s="170"/>
      <c r="F1206" s="168"/>
      <c r="G1206" s="168"/>
      <c r="H1206" s="180">
        <f>+SUM(H1207:H2302)</f>
        <v>33434080680.000004</v>
      </c>
      <c r="I1206" s="168"/>
      <c r="J1206" s="168"/>
      <c r="K1206" s="168"/>
      <c r="L1206" s="168"/>
    </row>
    <row r="1207" spans="1:12" ht="31.5" x14ac:dyDescent="0.25">
      <c r="A1207" s="141">
        <v>1</v>
      </c>
      <c r="B1207" s="189" t="s">
        <v>1582</v>
      </c>
      <c r="C1207" s="97">
        <v>567203</v>
      </c>
      <c r="D1207" s="141" t="s">
        <v>396</v>
      </c>
      <c r="E1207" s="91" t="s">
        <v>31</v>
      </c>
      <c r="F1207" s="91">
        <v>3</v>
      </c>
      <c r="G1207" s="198">
        <f>814140600*1.1</f>
        <v>895554660.00000012</v>
      </c>
      <c r="H1207" s="179">
        <f>+G1207*F1207</f>
        <v>2686663980.0000005</v>
      </c>
      <c r="I1207" s="158"/>
      <c r="J1207" s="158"/>
      <c r="K1207" s="158"/>
      <c r="L1207" s="158"/>
    </row>
    <row r="1208" spans="1:12" ht="15.75" x14ac:dyDescent="0.25">
      <c r="A1208" s="91"/>
      <c r="B1208" s="144" t="s">
        <v>1122</v>
      </c>
      <c r="C1208" s="91"/>
      <c r="D1208" s="91"/>
      <c r="E1208" s="91"/>
      <c r="F1208" s="91"/>
      <c r="G1208" s="198">
        <v>0</v>
      </c>
      <c r="H1208" s="179">
        <f t="shared" ref="H1208:H1271" si="21">+G1208*F1208</f>
        <v>0</v>
      </c>
      <c r="I1208" s="158"/>
      <c r="J1208" s="158"/>
      <c r="K1208" s="158"/>
      <c r="L1208" s="158"/>
    </row>
    <row r="1209" spans="1:12" ht="15.75" x14ac:dyDescent="0.25">
      <c r="A1209" s="405"/>
      <c r="B1209" s="406" t="s">
        <v>1123</v>
      </c>
      <c r="C1209" s="405"/>
      <c r="D1209" s="126"/>
      <c r="E1209" s="407"/>
      <c r="F1209" s="158"/>
      <c r="G1209" s="199">
        <v>0</v>
      </c>
      <c r="H1209" s="179">
        <f t="shared" si="21"/>
        <v>0</v>
      </c>
      <c r="I1209" s="158"/>
      <c r="J1209" s="158"/>
      <c r="K1209" s="158"/>
      <c r="L1209" s="158"/>
    </row>
    <row r="1210" spans="1:12" ht="15.75" x14ac:dyDescent="0.25">
      <c r="A1210" s="405"/>
      <c r="B1210" s="406"/>
      <c r="C1210" s="405"/>
      <c r="D1210" s="91"/>
      <c r="E1210" s="407"/>
      <c r="F1210" s="158"/>
      <c r="G1210" s="199">
        <v>0</v>
      </c>
      <c r="H1210" s="179">
        <f t="shared" si="21"/>
        <v>0</v>
      </c>
      <c r="I1210" s="158"/>
      <c r="J1210" s="158"/>
      <c r="K1210" s="158"/>
      <c r="L1210" s="158"/>
    </row>
    <row r="1211" spans="1:12" ht="31.5" x14ac:dyDescent="0.25">
      <c r="A1211" s="91"/>
      <c r="B1211" s="144" t="s">
        <v>1124</v>
      </c>
      <c r="C1211" s="91"/>
      <c r="D1211" s="91"/>
      <c r="E1211" s="190"/>
      <c r="F1211" s="158"/>
      <c r="G1211" s="199">
        <v>0</v>
      </c>
      <c r="H1211" s="179">
        <f t="shared" si="21"/>
        <v>0</v>
      </c>
      <c r="I1211" s="158"/>
      <c r="J1211" s="158"/>
      <c r="K1211" s="158"/>
      <c r="L1211" s="158"/>
    </row>
    <row r="1212" spans="1:12" ht="31.5" x14ac:dyDescent="0.25">
      <c r="A1212" s="91"/>
      <c r="B1212" s="144" t="s">
        <v>1125</v>
      </c>
      <c r="C1212" s="91"/>
      <c r="D1212" s="91"/>
      <c r="E1212" s="190"/>
      <c r="F1212" s="158"/>
      <c r="G1212" s="199">
        <v>0</v>
      </c>
      <c r="H1212" s="179">
        <f t="shared" si="21"/>
        <v>0</v>
      </c>
      <c r="I1212" s="158"/>
      <c r="J1212" s="158"/>
      <c r="K1212" s="158"/>
      <c r="L1212" s="158"/>
    </row>
    <row r="1213" spans="1:12" ht="47.25" x14ac:dyDescent="0.25">
      <c r="A1213" s="91"/>
      <c r="B1213" s="144" t="s">
        <v>1126</v>
      </c>
      <c r="C1213" s="91"/>
      <c r="D1213" s="91"/>
      <c r="E1213" s="190"/>
      <c r="F1213" s="158"/>
      <c r="G1213" s="199">
        <v>0</v>
      </c>
      <c r="H1213" s="179">
        <f t="shared" si="21"/>
        <v>0</v>
      </c>
      <c r="I1213" s="158"/>
      <c r="J1213" s="158"/>
      <c r="K1213" s="158"/>
      <c r="L1213" s="158"/>
    </row>
    <row r="1214" spans="1:12" ht="31.5" x14ac:dyDescent="0.25">
      <c r="A1214" s="91"/>
      <c r="B1214" s="144" t="s">
        <v>1127</v>
      </c>
      <c r="C1214" s="91"/>
      <c r="D1214" s="192"/>
      <c r="E1214" s="190"/>
      <c r="F1214" s="158"/>
      <c r="G1214" s="199">
        <v>0</v>
      </c>
      <c r="H1214" s="179">
        <f t="shared" si="21"/>
        <v>0</v>
      </c>
      <c r="I1214" s="158"/>
      <c r="J1214" s="158"/>
      <c r="K1214" s="158"/>
      <c r="L1214" s="158"/>
    </row>
    <row r="1215" spans="1:12" ht="47.25" x14ac:dyDescent="0.25">
      <c r="A1215" s="91"/>
      <c r="B1215" s="144" t="s">
        <v>1128</v>
      </c>
      <c r="C1215" s="91"/>
      <c r="D1215" s="91"/>
      <c r="E1215" s="190"/>
      <c r="F1215" s="158"/>
      <c r="G1215" s="199">
        <v>0</v>
      </c>
      <c r="H1215" s="179">
        <f t="shared" si="21"/>
        <v>0</v>
      </c>
      <c r="I1215" s="158"/>
      <c r="J1215" s="158"/>
      <c r="K1215" s="158"/>
      <c r="L1215" s="158"/>
    </row>
    <row r="1216" spans="1:12" ht="31.5" x14ac:dyDescent="0.25">
      <c r="A1216" s="91"/>
      <c r="B1216" s="144" t="s">
        <v>1129</v>
      </c>
      <c r="C1216" s="91"/>
      <c r="D1216" s="91"/>
      <c r="E1216" s="190"/>
      <c r="F1216" s="158"/>
      <c r="G1216" s="199">
        <v>0</v>
      </c>
      <c r="H1216" s="179">
        <f t="shared" si="21"/>
        <v>0</v>
      </c>
      <c r="I1216" s="158"/>
      <c r="J1216" s="158"/>
      <c r="K1216" s="158"/>
      <c r="L1216" s="158"/>
    </row>
    <row r="1217" spans="1:12" ht="31.5" x14ac:dyDescent="0.25">
      <c r="A1217" s="91"/>
      <c r="B1217" s="144" t="s">
        <v>1130</v>
      </c>
      <c r="C1217" s="91"/>
      <c r="D1217" s="91"/>
      <c r="E1217" s="190"/>
      <c r="F1217" s="158"/>
      <c r="G1217" s="199">
        <v>0</v>
      </c>
      <c r="H1217" s="179">
        <f t="shared" si="21"/>
        <v>0</v>
      </c>
      <c r="I1217" s="158"/>
      <c r="J1217" s="158"/>
      <c r="K1217" s="158"/>
      <c r="L1217" s="158"/>
    </row>
    <row r="1218" spans="1:12" ht="15.75" x14ac:dyDescent="0.25">
      <c r="A1218" s="91"/>
      <c r="B1218" s="95" t="s">
        <v>1131</v>
      </c>
      <c r="C1218" s="91"/>
      <c r="D1218" s="91"/>
      <c r="E1218" s="190"/>
      <c r="F1218" s="158"/>
      <c r="G1218" s="199">
        <v>0</v>
      </c>
      <c r="H1218" s="179">
        <f t="shared" si="21"/>
        <v>0</v>
      </c>
      <c r="I1218" s="158"/>
      <c r="J1218" s="158"/>
      <c r="K1218" s="158"/>
      <c r="L1218" s="158"/>
    </row>
    <row r="1219" spans="1:12" ht="47.25" x14ac:dyDescent="0.25">
      <c r="A1219" s="91"/>
      <c r="B1219" s="144" t="s">
        <v>1132</v>
      </c>
      <c r="C1219" s="91"/>
      <c r="D1219" s="91"/>
      <c r="E1219" s="190"/>
      <c r="F1219" s="158"/>
      <c r="G1219" s="199">
        <v>0</v>
      </c>
      <c r="H1219" s="179">
        <f t="shared" si="21"/>
        <v>0</v>
      </c>
      <c r="I1219" s="158"/>
      <c r="J1219" s="158"/>
      <c r="K1219" s="158"/>
      <c r="L1219" s="158"/>
    </row>
    <row r="1220" spans="1:12" ht="15.75" x14ac:dyDescent="0.25">
      <c r="A1220" s="91"/>
      <c r="B1220" s="144" t="s">
        <v>1133</v>
      </c>
      <c r="C1220" s="91"/>
      <c r="D1220" s="91"/>
      <c r="E1220" s="190"/>
      <c r="F1220" s="158"/>
      <c r="G1220" s="199">
        <v>0</v>
      </c>
      <c r="H1220" s="179">
        <f t="shared" si="21"/>
        <v>0</v>
      </c>
      <c r="I1220" s="158"/>
      <c r="J1220" s="158"/>
      <c r="K1220" s="158"/>
      <c r="L1220" s="158"/>
    </row>
    <row r="1221" spans="1:12" ht="31.5" x14ac:dyDescent="0.25">
      <c r="A1221" s="91"/>
      <c r="B1221" s="144" t="s">
        <v>1134</v>
      </c>
      <c r="C1221" s="91"/>
      <c r="D1221" s="91"/>
      <c r="E1221" s="190"/>
      <c r="F1221" s="158"/>
      <c r="G1221" s="199">
        <v>0</v>
      </c>
      <c r="H1221" s="179">
        <f t="shared" si="21"/>
        <v>0</v>
      </c>
      <c r="I1221" s="158"/>
      <c r="J1221" s="158"/>
      <c r="K1221" s="158"/>
      <c r="L1221" s="158"/>
    </row>
    <row r="1222" spans="1:12" ht="63" x14ac:dyDescent="0.25">
      <c r="A1222" s="91"/>
      <c r="B1222" s="144" t="s">
        <v>1135</v>
      </c>
      <c r="C1222" s="91"/>
      <c r="D1222" s="91"/>
      <c r="E1222" s="190"/>
      <c r="F1222" s="158"/>
      <c r="G1222" s="199">
        <v>0</v>
      </c>
      <c r="H1222" s="179">
        <f t="shared" si="21"/>
        <v>0</v>
      </c>
      <c r="I1222" s="158"/>
      <c r="J1222" s="158"/>
      <c r="K1222" s="158"/>
      <c r="L1222" s="158"/>
    </row>
    <row r="1223" spans="1:12" ht="47.25" x14ac:dyDescent="0.25">
      <c r="A1223" s="91"/>
      <c r="B1223" s="144" t="s">
        <v>1136</v>
      </c>
      <c r="C1223" s="91"/>
      <c r="D1223" s="91"/>
      <c r="E1223" s="190"/>
      <c r="F1223" s="158"/>
      <c r="G1223" s="199">
        <v>0</v>
      </c>
      <c r="H1223" s="179">
        <f t="shared" si="21"/>
        <v>0</v>
      </c>
      <c r="I1223" s="158"/>
      <c r="J1223" s="158"/>
      <c r="K1223" s="158"/>
      <c r="L1223" s="158"/>
    </row>
    <row r="1224" spans="1:12" ht="63" x14ac:dyDescent="0.25">
      <c r="A1224" s="91"/>
      <c r="B1224" s="144" t="s">
        <v>1137</v>
      </c>
      <c r="C1224" s="91"/>
      <c r="D1224" s="91"/>
      <c r="E1224" s="190"/>
      <c r="F1224" s="158"/>
      <c r="G1224" s="199">
        <v>0</v>
      </c>
      <c r="H1224" s="179">
        <f t="shared" si="21"/>
        <v>0</v>
      </c>
      <c r="I1224" s="158"/>
      <c r="J1224" s="158"/>
      <c r="K1224" s="158"/>
      <c r="L1224" s="158"/>
    </row>
    <row r="1225" spans="1:12" ht="31.5" x14ac:dyDescent="0.25">
      <c r="A1225" s="91"/>
      <c r="B1225" s="144" t="s">
        <v>1138</v>
      </c>
      <c r="C1225" s="91"/>
      <c r="D1225" s="91"/>
      <c r="E1225" s="190"/>
      <c r="F1225" s="158"/>
      <c r="G1225" s="199">
        <v>0</v>
      </c>
      <c r="H1225" s="179">
        <f t="shared" si="21"/>
        <v>0</v>
      </c>
      <c r="I1225" s="158"/>
      <c r="J1225" s="158"/>
      <c r="K1225" s="158"/>
      <c r="L1225" s="158"/>
    </row>
    <row r="1226" spans="1:12" ht="78.75" x14ac:dyDescent="0.25">
      <c r="A1226" s="91"/>
      <c r="B1226" s="144" t="s">
        <v>1139</v>
      </c>
      <c r="C1226" s="91"/>
      <c r="D1226" s="91"/>
      <c r="E1226" s="190"/>
      <c r="F1226" s="158"/>
      <c r="G1226" s="199">
        <v>0</v>
      </c>
      <c r="H1226" s="179">
        <f t="shared" si="21"/>
        <v>0</v>
      </c>
      <c r="I1226" s="158"/>
      <c r="J1226" s="158"/>
      <c r="K1226" s="158"/>
      <c r="L1226" s="158"/>
    </row>
    <row r="1227" spans="1:12" ht="15.75" x14ac:dyDescent="0.25">
      <c r="A1227" s="91"/>
      <c r="B1227" s="144" t="s">
        <v>96</v>
      </c>
      <c r="C1227" s="91"/>
      <c r="D1227" s="91"/>
      <c r="E1227" s="190"/>
      <c r="F1227" s="158"/>
      <c r="G1227" s="199">
        <v>0</v>
      </c>
      <c r="H1227" s="179">
        <f t="shared" si="21"/>
        <v>0</v>
      </c>
      <c r="I1227" s="158"/>
      <c r="J1227" s="158"/>
      <c r="K1227" s="158"/>
      <c r="L1227" s="158"/>
    </row>
    <row r="1228" spans="1:12" ht="15.75" x14ac:dyDescent="0.25">
      <c r="A1228" s="91"/>
      <c r="B1228" s="144" t="s">
        <v>1140</v>
      </c>
      <c r="C1228" s="91"/>
      <c r="D1228" s="91"/>
      <c r="E1228" s="190"/>
      <c r="F1228" s="158"/>
      <c r="G1228" s="199">
        <v>0</v>
      </c>
      <c r="H1228" s="179">
        <f t="shared" si="21"/>
        <v>0</v>
      </c>
      <c r="I1228" s="158"/>
      <c r="J1228" s="158"/>
      <c r="K1228" s="158"/>
      <c r="L1228" s="158"/>
    </row>
    <row r="1229" spans="1:12" ht="15.75" x14ac:dyDescent="0.25">
      <c r="A1229" s="91"/>
      <c r="B1229" s="144" t="s">
        <v>97</v>
      </c>
      <c r="C1229" s="91"/>
      <c r="D1229" s="91"/>
      <c r="E1229" s="190"/>
      <c r="F1229" s="158"/>
      <c r="G1229" s="199">
        <v>0</v>
      </c>
      <c r="H1229" s="179">
        <f t="shared" si="21"/>
        <v>0</v>
      </c>
      <c r="I1229" s="158"/>
      <c r="J1229" s="158"/>
      <c r="K1229" s="158"/>
      <c r="L1229" s="158"/>
    </row>
    <row r="1230" spans="1:12" ht="15.75" x14ac:dyDescent="0.25">
      <c r="A1230" s="91"/>
      <c r="B1230" s="144" t="s">
        <v>1141</v>
      </c>
      <c r="C1230" s="91"/>
      <c r="D1230" s="91"/>
      <c r="E1230" s="190"/>
      <c r="F1230" s="158"/>
      <c r="G1230" s="199">
        <v>0</v>
      </c>
      <c r="H1230" s="179">
        <f t="shared" si="21"/>
        <v>0</v>
      </c>
      <c r="I1230" s="158"/>
      <c r="J1230" s="158"/>
      <c r="K1230" s="158"/>
      <c r="L1230" s="158"/>
    </row>
    <row r="1231" spans="1:12" ht="15.75" x14ac:dyDescent="0.25">
      <c r="A1231" s="91"/>
      <c r="B1231" s="144" t="s">
        <v>1142</v>
      </c>
      <c r="C1231" s="91"/>
      <c r="D1231" s="91"/>
      <c r="E1231" s="190"/>
      <c r="F1231" s="158"/>
      <c r="G1231" s="199">
        <v>0</v>
      </c>
      <c r="H1231" s="179">
        <f t="shared" si="21"/>
        <v>0</v>
      </c>
      <c r="I1231" s="158"/>
      <c r="J1231" s="158"/>
      <c r="K1231" s="158"/>
      <c r="L1231" s="158"/>
    </row>
    <row r="1232" spans="1:12" ht="15.75" x14ac:dyDescent="0.25">
      <c r="A1232" s="91"/>
      <c r="B1232" s="144" t="s">
        <v>1143</v>
      </c>
      <c r="C1232" s="91"/>
      <c r="D1232" s="91"/>
      <c r="E1232" s="190"/>
      <c r="F1232" s="158"/>
      <c r="G1232" s="199">
        <v>0</v>
      </c>
      <c r="H1232" s="179">
        <f t="shared" si="21"/>
        <v>0</v>
      </c>
      <c r="I1232" s="158"/>
      <c r="J1232" s="158"/>
      <c r="K1232" s="158"/>
      <c r="L1232" s="158"/>
    </row>
    <row r="1233" spans="1:12" ht="31.5" x14ac:dyDescent="0.25">
      <c r="A1233" s="91"/>
      <c r="B1233" s="95" t="s">
        <v>1144</v>
      </c>
      <c r="C1233" s="91"/>
      <c r="D1233" s="91"/>
      <c r="E1233" s="190"/>
      <c r="F1233" s="158"/>
      <c r="G1233" s="199">
        <v>0</v>
      </c>
      <c r="H1233" s="179">
        <f t="shared" si="21"/>
        <v>0</v>
      </c>
      <c r="I1233" s="158"/>
      <c r="J1233" s="158"/>
      <c r="K1233" s="158"/>
      <c r="L1233" s="158"/>
    </row>
    <row r="1234" spans="1:12" ht="31.5" x14ac:dyDescent="0.25">
      <c r="A1234" s="91"/>
      <c r="B1234" s="95" t="s">
        <v>1145</v>
      </c>
      <c r="C1234" s="91"/>
      <c r="D1234" s="91"/>
      <c r="E1234" s="190"/>
      <c r="F1234" s="158"/>
      <c r="G1234" s="199">
        <v>0</v>
      </c>
      <c r="H1234" s="179">
        <f t="shared" si="21"/>
        <v>0</v>
      </c>
      <c r="I1234" s="158"/>
      <c r="J1234" s="158"/>
      <c r="K1234" s="158"/>
      <c r="L1234" s="158"/>
    </row>
    <row r="1235" spans="1:12" ht="15.75" x14ac:dyDescent="0.25">
      <c r="A1235" s="91"/>
      <c r="B1235" s="95" t="s">
        <v>1146</v>
      </c>
      <c r="C1235" s="91"/>
      <c r="D1235" s="91"/>
      <c r="E1235" s="190"/>
      <c r="F1235" s="158"/>
      <c r="G1235" s="199">
        <v>0</v>
      </c>
      <c r="H1235" s="179">
        <f t="shared" si="21"/>
        <v>0</v>
      </c>
      <c r="I1235" s="158"/>
      <c r="J1235" s="158"/>
      <c r="K1235" s="158"/>
      <c r="L1235" s="158"/>
    </row>
    <row r="1236" spans="1:12" ht="31.5" x14ac:dyDescent="0.25">
      <c r="A1236" s="91"/>
      <c r="B1236" s="95" t="s">
        <v>1147</v>
      </c>
      <c r="C1236" s="91"/>
      <c r="D1236" s="91"/>
      <c r="E1236" s="190"/>
      <c r="F1236" s="158"/>
      <c r="G1236" s="199">
        <v>0</v>
      </c>
      <c r="H1236" s="179">
        <f t="shared" si="21"/>
        <v>0</v>
      </c>
      <c r="I1236" s="158"/>
      <c r="J1236" s="158"/>
      <c r="K1236" s="158"/>
      <c r="L1236" s="158"/>
    </row>
    <row r="1237" spans="1:12" ht="15.75" x14ac:dyDescent="0.25">
      <c r="A1237" s="91"/>
      <c r="B1237" s="95" t="s">
        <v>1148</v>
      </c>
      <c r="C1237" s="91"/>
      <c r="D1237" s="91"/>
      <c r="E1237" s="190"/>
      <c r="F1237" s="158"/>
      <c r="G1237" s="199">
        <v>0</v>
      </c>
      <c r="H1237" s="179">
        <f t="shared" si="21"/>
        <v>0</v>
      </c>
      <c r="I1237" s="158"/>
      <c r="J1237" s="158"/>
      <c r="K1237" s="158"/>
      <c r="L1237" s="158"/>
    </row>
    <row r="1238" spans="1:12" ht="31.5" x14ac:dyDescent="0.25">
      <c r="A1238" s="91"/>
      <c r="B1238" s="144" t="s">
        <v>786</v>
      </c>
      <c r="C1238" s="91"/>
      <c r="D1238" s="91"/>
      <c r="E1238" s="190"/>
      <c r="F1238" s="158"/>
      <c r="G1238" s="199">
        <v>0</v>
      </c>
      <c r="H1238" s="179">
        <f t="shared" si="21"/>
        <v>0</v>
      </c>
      <c r="I1238" s="158"/>
      <c r="J1238" s="158"/>
      <c r="K1238" s="158"/>
      <c r="L1238" s="158"/>
    </row>
    <row r="1239" spans="1:12" ht="31.5" x14ac:dyDescent="0.25">
      <c r="A1239" s="91"/>
      <c r="B1239" s="144" t="s">
        <v>1149</v>
      </c>
      <c r="C1239" s="91"/>
      <c r="D1239" s="91"/>
      <c r="E1239" s="190"/>
      <c r="F1239" s="158"/>
      <c r="G1239" s="199">
        <v>0</v>
      </c>
      <c r="H1239" s="179">
        <f t="shared" si="21"/>
        <v>0</v>
      </c>
      <c r="I1239" s="158"/>
      <c r="J1239" s="158"/>
      <c r="K1239" s="158"/>
      <c r="L1239" s="158"/>
    </row>
    <row r="1240" spans="1:12" ht="15.75" x14ac:dyDescent="0.25">
      <c r="A1240" s="91"/>
      <c r="B1240" s="144" t="s">
        <v>788</v>
      </c>
      <c r="C1240" s="91"/>
      <c r="D1240" s="91"/>
      <c r="E1240" s="190"/>
      <c r="F1240" s="158"/>
      <c r="G1240" s="199">
        <v>0</v>
      </c>
      <c r="H1240" s="179">
        <f t="shared" si="21"/>
        <v>0</v>
      </c>
      <c r="I1240" s="158"/>
      <c r="J1240" s="158"/>
      <c r="K1240" s="158"/>
      <c r="L1240" s="158"/>
    </row>
    <row r="1241" spans="1:12" ht="31.5" x14ac:dyDescent="0.25">
      <c r="A1241" s="91"/>
      <c r="B1241" s="144" t="s">
        <v>789</v>
      </c>
      <c r="C1241" s="91"/>
      <c r="D1241" s="91"/>
      <c r="E1241" s="190"/>
      <c r="F1241" s="158"/>
      <c r="G1241" s="199">
        <v>0</v>
      </c>
      <c r="H1241" s="179">
        <f t="shared" si="21"/>
        <v>0</v>
      </c>
      <c r="I1241" s="158"/>
      <c r="J1241" s="158"/>
      <c r="K1241" s="158"/>
      <c r="L1241" s="158"/>
    </row>
    <row r="1242" spans="1:12" ht="15.75" x14ac:dyDescent="0.25">
      <c r="A1242" s="91"/>
      <c r="B1242" s="144" t="s">
        <v>790</v>
      </c>
      <c r="C1242" s="91"/>
      <c r="D1242" s="91"/>
      <c r="E1242" s="190"/>
      <c r="F1242" s="158"/>
      <c r="G1242" s="199">
        <v>0</v>
      </c>
      <c r="H1242" s="179">
        <f t="shared" si="21"/>
        <v>0</v>
      </c>
      <c r="I1242" s="158"/>
      <c r="J1242" s="158"/>
      <c r="K1242" s="158"/>
      <c r="L1242" s="158"/>
    </row>
    <row r="1243" spans="1:12" ht="31.5" x14ac:dyDescent="0.25">
      <c r="A1243" s="91"/>
      <c r="B1243" s="144" t="s">
        <v>791</v>
      </c>
      <c r="C1243" s="91"/>
      <c r="D1243" s="91"/>
      <c r="E1243" s="190"/>
      <c r="F1243" s="158"/>
      <c r="G1243" s="199">
        <v>0</v>
      </c>
      <c r="H1243" s="179">
        <f t="shared" si="21"/>
        <v>0</v>
      </c>
      <c r="I1243" s="158"/>
      <c r="J1243" s="158"/>
      <c r="K1243" s="158"/>
      <c r="L1243" s="158"/>
    </row>
    <row r="1244" spans="1:12" ht="15.75" x14ac:dyDescent="0.25">
      <c r="A1244" s="91"/>
      <c r="B1244" s="144" t="s">
        <v>1150</v>
      </c>
      <c r="C1244" s="91"/>
      <c r="D1244" s="91"/>
      <c r="E1244" s="190"/>
      <c r="F1244" s="158"/>
      <c r="G1244" s="199">
        <v>0</v>
      </c>
      <c r="H1244" s="179">
        <f t="shared" si="21"/>
        <v>0</v>
      </c>
      <c r="I1244" s="158"/>
      <c r="J1244" s="158"/>
      <c r="K1244" s="158"/>
      <c r="L1244" s="158"/>
    </row>
    <row r="1245" spans="1:12" ht="31.5" x14ac:dyDescent="0.25">
      <c r="A1245" s="91"/>
      <c r="B1245" s="144" t="s">
        <v>1151</v>
      </c>
      <c r="C1245" s="91"/>
      <c r="D1245" s="91"/>
      <c r="E1245" s="190"/>
      <c r="F1245" s="158"/>
      <c r="G1245" s="199">
        <v>0</v>
      </c>
      <c r="H1245" s="179">
        <f t="shared" si="21"/>
        <v>0</v>
      </c>
      <c r="I1245" s="158"/>
      <c r="J1245" s="158"/>
      <c r="K1245" s="158"/>
      <c r="L1245" s="158"/>
    </row>
    <row r="1246" spans="1:12" ht="31.5" x14ac:dyDescent="0.25">
      <c r="A1246" s="91"/>
      <c r="B1246" s="95" t="s">
        <v>1152</v>
      </c>
      <c r="C1246" s="91"/>
      <c r="D1246" s="91"/>
      <c r="E1246" s="190"/>
      <c r="F1246" s="158"/>
      <c r="G1246" s="199">
        <v>0</v>
      </c>
      <c r="H1246" s="179">
        <f t="shared" si="21"/>
        <v>0</v>
      </c>
      <c r="I1246" s="158"/>
      <c r="J1246" s="158"/>
      <c r="K1246" s="158"/>
      <c r="L1246" s="158"/>
    </row>
    <row r="1247" spans="1:12" ht="31.5" x14ac:dyDescent="0.25">
      <c r="A1247" s="91"/>
      <c r="B1247" s="95" t="s">
        <v>1153</v>
      </c>
      <c r="C1247" s="91"/>
      <c r="D1247" s="91"/>
      <c r="E1247" s="190"/>
      <c r="F1247" s="158"/>
      <c r="G1247" s="199">
        <v>0</v>
      </c>
      <c r="H1247" s="179">
        <f t="shared" si="21"/>
        <v>0</v>
      </c>
      <c r="I1247" s="158"/>
      <c r="J1247" s="158"/>
      <c r="K1247" s="158"/>
      <c r="L1247" s="158"/>
    </row>
    <row r="1248" spans="1:12" ht="47.25" x14ac:dyDescent="0.25">
      <c r="A1248" s="91"/>
      <c r="B1248" s="95" t="s">
        <v>1154</v>
      </c>
      <c r="C1248" s="91"/>
      <c r="D1248" s="91"/>
      <c r="E1248" s="190"/>
      <c r="F1248" s="158"/>
      <c r="G1248" s="199">
        <v>0</v>
      </c>
      <c r="H1248" s="179">
        <f t="shared" si="21"/>
        <v>0</v>
      </c>
      <c r="I1248" s="158"/>
      <c r="J1248" s="158"/>
      <c r="K1248" s="158"/>
      <c r="L1248" s="158"/>
    </row>
    <row r="1249" spans="1:12" ht="15.75" x14ac:dyDescent="0.25">
      <c r="A1249" s="91"/>
      <c r="B1249" s="95" t="s">
        <v>1155</v>
      </c>
      <c r="C1249" s="91"/>
      <c r="D1249" s="91"/>
      <c r="E1249" s="190"/>
      <c r="F1249" s="158"/>
      <c r="G1249" s="199">
        <v>0</v>
      </c>
      <c r="H1249" s="179">
        <f t="shared" si="21"/>
        <v>0</v>
      </c>
      <c r="I1249" s="158"/>
      <c r="J1249" s="158"/>
      <c r="K1249" s="158"/>
      <c r="L1249" s="158"/>
    </row>
    <row r="1250" spans="1:12" ht="31.5" x14ac:dyDescent="0.25">
      <c r="A1250" s="91"/>
      <c r="B1250" s="95" t="s">
        <v>1156</v>
      </c>
      <c r="C1250" s="91"/>
      <c r="D1250" s="91"/>
      <c r="E1250" s="190"/>
      <c r="F1250" s="158"/>
      <c r="G1250" s="199">
        <v>0</v>
      </c>
      <c r="H1250" s="179">
        <f t="shared" si="21"/>
        <v>0</v>
      </c>
      <c r="I1250" s="158"/>
      <c r="J1250" s="158"/>
      <c r="K1250" s="158"/>
      <c r="L1250" s="158"/>
    </row>
    <row r="1251" spans="1:12" ht="31.5" x14ac:dyDescent="0.25">
      <c r="A1251" s="91"/>
      <c r="B1251" s="95" t="s">
        <v>1157</v>
      </c>
      <c r="C1251" s="91"/>
      <c r="D1251" s="91"/>
      <c r="E1251" s="190"/>
      <c r="F1251" s="158"/>
      <c r="G1251" s="199">
        <v>0</v>
      </c>
      <c r="H1251" s="179">
        <f t="shared" si="21"/>
        <v>0</v>
      </c>
      <c r="I1251" s="158"/>
      <c r="J1251" s="158"/>
      <c r="K1251" s="158"/>
      <c r="L1251" s="158"/>
    </row>
    <row r="1252" spans="1:12" ht="15.75" x14ac:dyDescent="0.25">
      <c r="A1252" s="91"/>
      <c r="B1252" s="95" t="s">
        <v>1158</v>
      </c>
      <c r="C1252" s="91"/>
      <c r="D1252" s="91"/>
      <c r="E1252" s="190"/>
      <c r="F1252" s="158"/>
      <c r="G1252" s="199">
        <v>0</v>
      </c>
      <c r="H1252" s="179">
        <f t="shared" si="21"/>
        <v>0</v>
      </c>
      <c r="I1252" s="158"/>
      <c r="J1252" s="158"/>
      <c r="K1252" s="158"/>
      <c r="L1252" s="158"/>
    </row>
    <row r="1253" spans="1:12" ht="47.25" x14ac:dyDescent="0.25">
      <c r="A1253" s="91"/>
      <c r="B1253" s="95" t="s">
        <v>1159</v>
      </c>
      <c r="C1253" s="91"/>
      <c r="D1253" s="91"/>
      <c r="E1253" s="190"/>
      <c r="F1253" s="158"/>
      <c r="G1253" s="199">
        <v>0</v>
      </c>
      <c r="H1253" s="179">
        <f t="shared" si="21"/>
        <v>0</v>
      </c>
      <c r="I1253" s="158"/>
      <c r="J1253" s="158"/>
      <c r="K1253" s="158"/>
      <c r="L1253" s="158"/>
    </row>
    <row r="1254" spans="1:12" ht="31.5" x14ac:dyDescent="0.25">
      <c r="A1254" s="91"/>
      <c r="B1254" s="95" t="s">
        <v>1160</v>
      </c>
      <c r="C1254" s="91"/>
      <c r="D1254" s="91"/>
      <c r="E1254" s="190"/>
      <c r="F1254" s="158"/>
      <c r="G1254" s="199">
        <v>0</v>
      </c>
      <c r="H1254" s="179">
        <f t="shared" si="21"/>
        <v>0</v>
      </c>
      <c r="I1254" s="158"/>
      <c r="J1254" s="158"/>
      <c r="K1254" s="158"/>
      <c r="L1254" s="158"/>
    </row>
    <row r="1255" spans="1:12" ht="31.5" x14ac:dyDescent="0.25">
      <c r="A1255" s="91"/>
      <c r="B1255" s="95" t="s">
        <v>1161</v>
      </c>
      <c r="C1255" s="91"/>
      <c r="D1255" s="91"/>
      <c r="E1255" s="190"/>
      <c r="F1255" s="158"/>
      <c r="G1255" s="199">
        <v>0</v>
      </c>
      <c r="H1255" s="179">
        <f t="shared" si="21"/>
        <v>0</v>
      </c>
      <c r="I1255" s="158"/>
      <c r="J1255" s="158"/>
      <c r="K1255" s="158"/>
      <c r="L1255" s="158"/>
    </row>
    <row r="1256" spans="1:12" ht="15.75" x14ac:dyDescent="0.25">
      <c r="A1256" s="91"/>
      <c r="B1256" s="95" t="s">
        <v>1162</v>
      </c>
      <c r="C1256" s="91"/>
      <c r="D1256" s="91"/>
      <c r="E1256" s="190"/>
      <c r="F1256" s="158"/>
      <c r="G1256" s="199">
        <v>0</v>
      </c>
      <c r="H1256" s="179">
        <f t="shared" si="21"/>
        <v>0</v>
      </c>
      <c r="I1256" s="158"/>
      <c r="J1256" s="158"/>
      <c r="K1256" s="158"/>
      <c r="L1256" s="158"/>
    </row>
    <row r="1257" spans="1:12" ht="15.75" x14ac:dyDescent="0.25">
      <c r="A1257" s="91"/>
      <c r="B1257" s="95" t="s">
        <v>1163</v>
      </c>
      <c r="C1257" s="91"/>
      <c r="D1257" s="91"/>
      <c r="E1257" s="190"/>
      <c r="F1257" s="158"/>
      <c r="G1257" s="199">
        <v>0</v>
      </c>
      <c r="H1257" s="179">
        <f t="shared" si="21"/>
        <v>0</v>
      </c>
      <c r="I1257" s="158"/>
      <c r="J1257" s="158"/>
      <c r="K1257" s="158"/>
      <c r="L1257" s="158"/>
    </row>
    <row r="1258" spans="1:12" ht="15.75" x14ac:dyDescent="0.25">
      <c r="A1258" s="91"/>
      <c r="B1258" s="95" t="s">
        <v>1164</v>
      </c>
      <c r="C1258" s="91"/>
      <c r="D1258" s="91"/>
      <c r="E1258" s="190"/>
      <c r="F1258" s="158"/>
      <c r="G1258" s="199">
        <v>0</v>
      </c>
      <c r="H1258" s="179">
        <f t="shared" si="21"/>
        <v>0</v>
      </c>
      <c r="I1258" s="158"/>
      <c r="J1258" s="158"/>
      <c r="K1258" s="158"/>
      <c r="L1258" s="158"/>
    </row>
    <row r="1259" spans="1:12" ht="15.75" x14ac:dyDescent="0.25">
      <c r="A1259" s="91"/>
      <c r="B1259" s="95" t="s">
        <v>1165</v>
      </c>
      <c r="C1259" s="91"/>
      <c r="D1259" s="91"/>
      <c r="E1259" s="190"/>
      <c r="F1259" s="158"/>
      <c r="G1259" s="199">
        <v>0</v>
      </c>
      <c r="H1259" s="179">
        <f t="shared" si="21"/>
        <v>0</v>
      </c>
      <c r="I1259" s="158"/>
      <c r="J1259" s="158"/>
      <c r="K1259" s="158"/>
      <c r="L1259" s="158"/>
    </row>
    <row r="1260" spans="1:12" ht="31.5" x14ac:dyDescent="0.25">
      <c r="A1260" s="91"/>
      <c r="B1260" s="95" t="s">
        <v>1166</v>
      </c>
      <c r="C1260" s="91"/>
      <c r="D1260" s="91"/>
      <c r="E1260" s="190"/>
      <c r="F1260" s="158"/>
      <c r="G1260" s="199">
        <v>0</v>
      </c>
      <c r="H1260" s="179">
        <f t="shared" si="21"/>
        <v>0</v>
      </c>
      <c r="I1260" s="158"/>
      <c r="J1260" s="158"/>
      <c r="K1260" s="158"/>
      <c r="L1260" s="158"/>
    </row>
    <row r="1261" spans="1:12" ht="63" x14ac:dyDescent="0.25">
      <c r="A1261" s="91"/>
      <c r="B1261" s="95" t="s">
        <v>1167</v>
      </c>
      <c r="C1261" s="91"/>
      <c r="D1261" s="91"/>
      <c r="E1261" s="190"/>
      <c r="F1261" s="158"/>
      <c r="G1261" s="199">
        <v>0</v>
      </c>
      <c r="H1261" s="179">
        <f t="shared" si="21"/>
        <v>0</v>
      </c>
      <c r="I1261" s="158"/>
      <c r="J1261" s="158"/>
      <c r="K1261" s="158"/>
      <c r="L1261" s="158"/>
    </row>
    <row r="1262" spans="1:12" ht="31.5" x14ac:dyDescent="0.25">
      <c r="A1262" s="91"/>
      <c r="B1262" s="95" t="s">
        <v>1168</v>
      </c>
      <c r="C1262" s="91"/>
      <c r="D1262" s="91"/>
      <c r="E1262" s="190"/>
      <c r="F1262" s="158"/>
      <c r="G1262" s="199">
        <v>0</v>
      </c>
      <c r="H1262" s="179">
        <f t="shared" si="21"/>
        <v>0</v>
      </c>
      <c r="I1262" s="158"/>
      <c r="J1262" s="158"/>
      <c r="K1262" s="158"/>
      <c r="L1262" s="158"/>
    </row>
    <row r="1263" spans="1:12" ht="47.25" x14ac:dyDescent="0.25">
      <c r="A1263" s="91"/>
      <c r="B1263" s="95" t="s">
        <v>1169</v>
      </c>
      <c r="C1263" s="91"/>
      <c r="D1263" s="91"/>
      <c r="E1263" s="190"/>
      <c r="F1263" s="158"/>
      <c r="G1263" s="199">
        <v>0</v>
      </c>
      <c r="H1263" s="179">
        <f t="shared" si="21"/>
        <v>0</v>
      </c>
      <c r="I1263" s="158"/>
      <c r="J1263" s="158"/>
      <c r="K1263" s="158"/>
      <c r="L1263" s="158"/>
    </row>
    <row r="1264" spans="1:12" ht="15.75" x14ac:dyDescent="0.25">
      <c r="A1264" s="91"/>
      <c r="B1264" s="95" t="s">
        <v>1170</v>
      </c>
      <c r="C1264" s="91"/>
      <c r="D1264" s="91"/>
      <c r="E1264" s="190"/>
      <c r="F1264" s="158"/>
      <c r="G1264" s="199">
        <v>0</v>
      </c>
      <c r="H1264" s="179">
        <f t="shared" si="21"/>
        <v>0</v>
      </c>
      <c r="I1264" s="158"/>
      <c r="J1264" s="158"/>
      <c r="K1264" s="158"/>
      <c r="L1264" s="158"/>
    </row>
    <row r="1265" spans="1:12" ht="15.75" x14ac:dyDescent="0.25">
      <c r="A1265" s="91"/>
      <c r="B1265" s="95" t="s">
        <v>1171</v>
      </c>
      <c r="C1265" s="91"/>
      <c r="D1265" s="91"/>
      <c r="E1265" s="190"/>
      <c r="F1265" s="158"/>
      <c r="G1265" s="199">
        <v>0</v>
      </c>
      <c r="H1265" s="179">
        <f t="shared" si="21"/>
        <v>0</v>
      </c>
      <c r="I1265" s="158"/>
      <c r="J1265" s="158"/>
      <c r="K1265" s="158"/>
      <c r="L1265" s="158"/>
    </row>
    <row r="1266" spans="1:12" ht="15.75" x14ac:dyDescent="0.25">
      <c r="A1266" s="91"/>
      <c r="B1266" s="95" t="s">
        <v>1172</v>
      </c>
      <c r="C1266" s="91"/>
      <c r="D1266" s="91"/>
      <c r="E1266" s="190"/>
      <c r="F1266" s="158"/>
      <c r="G1266" s="199">
        <v>0</v>
      </c>
      <c r="H1266" s="179">
        <f t="shared" si="21"/>
        <v>0</v>
      </c>
      <c r="I1266" s="158"/>
      <c r="J1266" s="158"/>
      <c r="K1266" s="158"/>
      <c r="L1266" s="158"/>
    </row>
    <row r="1267" spans="1:12" ht="15.75" x14ac:dyDescent="0.25">
      <c r="A1267" s="91"/>
      <c r="B1267" s="95" t="s">
        <v>1173</v>
      </c>
      <c r="C1267" s="91"/>
      <c r="D1267" s="91"/>
      <c r="E1267" s="190"/>
      <c r="F1267" s="158"/>
      <c r="G1267" s="199">
        <v>0</v>
      </c>
      <c r="H1267" s="179">
        <f t="shared" si="21"/>
        <v>0</v>
      </c>
      <c r="I1267" s="158"/>
      <c r="J1267" s="158"/>
      <c r="K1267" s="158"/>
      <c r="L1267" s="158"/>
    </row>
    <row r="1268" spans="1:12" ht="31.5" x14ac:dyDescent="0.25">
      <c r="A1268" s="91"/>
      <c r="B1268" s="95" t="s">
        <v>1174</v>
      </c>
      <c r="C1268" s="91"/>
      <c r="D1268" s="91"/>
      <c r="E1268" s="190"/>
      <c r="F1268" s="158"/>
      <c r="G1268" s="199">
        <v>0</v>
      </c>
      <c r="H1268" s="179">
        <f t="shared" si="21"/>
        <v>0</v>
      </c>
      <c r="I1268" s="158"/>
      <c r="J1268" s="158"/>
      <c r="K1268" s="158"/>
      <c r="L1268" s="158"/>
    </row>
    <row r="1269" spans="1:12" ht="15.75" x14ac:dyDescent="0.25">
      <c r="A1269" s="91"/>
      <c r="B1269" s="95" t="s">
        <v>1175</v>
      </c>
      <c r="C1269" s="91"/>
      <c r="D1269" s="91"/>
      <c r="E1269" s="190"/>
      <c r="F1269" s="158"/>
      <c r="G1269" s="199">
        <v>0</v>
      </c>
      <c r="H1269" s="179">
        <f t="shared" si="21"/>
        <v>0</v>
      </c>
      <c r="I1269" s="158"/>
      <c r="J1269" s="158"/>
      <c r="K1269" s="158"/>
      <c r="L1269" s="158"/>
    </row>
    <row r="1270" spans="1:12" ht="15.75" x14ac:dyDescent="0.25">
      <c r="A1270" s="91"/>
      <c r="B1270" s="95" t="s">
        <v>1176</v>
      </c>
      <c r="C1270" s="91"/>
      <c r="D1270" s="91"/>
      <c r="E1270" s="190"/>
      <c r="F1270" s="158"/>
      <c r="G1270" s="199">
        <v>0</v>
      </c>
      <c r="H1270" s="179">
        <f t="shared" si="21"/>
        <v>0</v>
      </c>
      <c r="I1270" s="158"/>
      <c r="J1270" s="158"/>
      <c r="K1270" s="158"/>
      <c r="L1270" s="158"/>
    </row>
    <row r="1271" spans="1:12" ht="15.75" x14ac:dyDescent="0.25">
      <c r="A1271" s="91"/>
      <c r="B1271" s="95" t="s">
        <v>1177</v>
      </c>
      <c r="C1271" s="91"/>
      <c r="D1271" s="91"/>
      <c r="E1271" s="190"/>
      <c r="F1271" s="158"/>
      <c r="G1271" s="199">
        <v>0</v>
      </c>
      <c r="H1271" s="179">
        <f t="shared" si="21"/>
        <v>0</v>
      </c>
      <c r="I1271" s="158"/>
      <c r="J1271" s="158"/>
      <c r="K1271" s="158"/>
      <c r="L1271" s="158"/>
    </row>
    <row r="1272" spans="1:12" ht="15.75" x14ac:dyDescent="0.25">
      <c r="A1272" s="91"/>
      <c r="B1272" s="95" t="s">
        <v>1178</v>
      </c>
      <c r="C1272" s="91"/>
      <c r="D1272" s="91"/>
      <c r="E1272" s="190"/>
      <c r="F1272" s="158"/>
      <c r="G1272" s="199">
        <v>0</v>
      </c>
      <c r="H1272" s="179">
        <f t="shared" ref="H1272:H1335" si="22">+G1272*F1272</f>
        <v>0</v>
      </c>
      <c r="I1272" s="158"/>
      <c r="J1272" s="158"/>
      <c r="K1272" s="158"/>
      <c r="L1272" s="158"/>
    </row>
    <row r="1273" spans="1:12" ht="15.75" x14ac:dyDescent="0.25">
      <c r="A1273" s="91"/>
      <c r="B1273" s="95" t="s">
        <v>1179</v>
      </c>
      <c r="C1273" s="91"/>
      <c r="D1273" s="91"/>
      <c r="E1273" s="190"/>
      <c r="F1273" s="158"/>
      <c r="G1273" s="199">
        <v>0</v>
      </c>
      <c r="H1273" s="179">
        <f t="shared" si="22"/>
        <v>0</v>
      </c>
      <c r="I1273" s="158"/>
      <c r="J1273" s="158"/>
      <c r="K1273" s="158"/>
      <c r="L1273" s="158"/>
    </row>
    <row r="1274" spans="1:12" ht="15.75" x14ac:dyDescent="0.25">
      <c r="A1274" s="91"/>
      <c r="B1274" s="95" t="s">
        <v>1180</v>
      </c>
      <c r="C1274" s="91"/>
      <c r="D1274" s="91"/>
      <c r="E1274" s="190"/>
      <c r="F1274" s="158"/>
      <c r="G1274" s="199">
        <v>0</v>
      </c>
      <c r="H1274" s="179">
        <f t="shared" si="22"/>
        <v>0</v>
      </c>
      <c r="I1274" s="158"/>
      <c r="J1274" s="158"/>
      <c r="K1274" s="158"/>
      <c r="L1274" s="158"/>
    </row>
    <row r="1275" spans="1:12" ht="15.75" x14ac:dyDescent="0.25">
      <c r="A1275" s="91"/>
      <c r="B1275" s="95" t="s">
        <v>1181</v>
      </c>
      <c r="C1275" s="91"/>
      <c r="D1275" s="91"/>
      <c r="E1275" s="190"/>
      <c r="F1275" s="158"/>
      <c r="G1275" s="199">
        <v>0</v>
      </c>
      <c r="H1275" s="179">
        <f t="shared" si="22"/>
        <v>0</v>
      </c>
      <c r="I1275" s="158"/>
      <c r="J1275" s="158"/>
      <c r="K1275" s="158"/>
      <c r="L1275" s="158"/>
    </row>
    <row r="1276" spans="1:12" ht="47.25" x14ac:dyDescent="0.25">
      <c r="A1276" s="91"/>
      <c r="B1276" s="95" t="s">
        <v>1182</v>
      </c>
      <c r="C1276" s="91"/>
      <c r="D1276" s="91"/>
      <c r="E1276" s="190"/>
      <c r="F1276" s="158"/>
      <c r="G1276" s="199">
        <v>0</v>
      </c>
      <c r="H1276" s="179">
        <f t="shared" si="22"/>
        <v>0</v>
      </c>
      <c r="I1276" s="158"/>
      <c r="J1276" s="158"/>
      <c r="K1276" s="158"/>
      <c r="L1276" s="158"/>
    </row>
    <row r="1277" spans="1:12" ht="47.25" x14ac:dyDescent="0.25">
      <c r="A1277" s="91"/>
      <c r="B1277" s="95" t="s">
        <v>1183</v>
      </c>
      <c r="C1277" s="91"/>
      <c r="D1277" s="91"/>
      <c r="E1277" s="190"/>
      <c r="F1277" s="158"/>
      <c r="G1277" s="199">
        <v>0</v>
      </c>
      <c r="H1277" s="179">
        <f t="shared" si="22"/>
        <v>0</v>
      </c>
      <c r="I1277" s="158"/>
      <c r="J1277" s="158"/>
      <c r="K1277" s="158"/>
      <c r="L1277" s="158"/>
    </row>
    <row r="1278" spans="1:12" ht="15.75" x14ac:dyDescent="0.25">
      <c r="A1278" s="91"/>
      <c r="B1278" s="95" t="s">
        <v>1184</v>
      </c>
      <c r="C1278" s="91"/>
      <c r="D1278" s="91"/>
      <c r="E1278" s="190"/>
      <c r="F1278" s="158"/>
      <c r="G1278" s="199">
        <v>0</v>
      </c>
      <c r="H1278" s="179">
        <f t="shared" si="22"/>
        <v>0</v>
      </c>
      <c r="I1278" s="158"/>
      <c r="J1278" s="158"/>
      <c r="K1278" s="158"/>
      <c r="L1278" s="158"/>
    </row>
    <row r="1279" spans="1:12" ht="15.75" x14ac:dyDescent="0.25">
      <c r="A1279" s="91"/>
      <c r="B1279" s="95" t="s">
        <v>1185</v>
      </c>
      <c r="C1279" s="91"/>
      <c r="D1279" s="91"/>
      <c r="E1279" s="190"/>
      <c r="F1279" s="158"/>
      <c r="G1279" s="199">
        <v>0</v>
      </c>
      <c r="H1279" s="179">
        <f t="shared" si="22"/>
        <v>0</v>
      </c>
      <c r="I1279" s="158"/>
      <c r="J1279" s="158"/>
      <c r="K1279" s="158"/>
      <c r="L1279" s="158"/>
    </row>
    <row r="1280" spans="1:12" ht="15.75" x14ac:dyDescent="0.25">
      <c r="A1280" s="91"/>
      <c r="B1280" s="95" t="s">
        <v>1186</v>
      </c>
      <c r="C1280" s="91"/>
      <c r="D1280" s="91"/>
      <c r="E1280" s="190"/>
      <c r="F1280" s="158"/>
      <c r="G1280" s="199">
        <v>0</v>
      </c>
      <c r="H1280" s="179">
        <f t="shared" si="22"/>
        <v>0</v>
      </c>
      <c r="I1280" s="158"/>
      <c r="J1280" s="158"/>
      <c r="K1280" s="158"/>
      <c r="L1280" s="158"/>
    </row>
    <row r="1281" spans="1:12" ht="31.5" x14ac:dyDescent="0.25">
      <c r="A1281" s="91"/>
      <c r="B1281" s="95" t="s">
        <v>1187</v>
      </c>
      <c r="C1281" s="91"/>
      <c r="D1281" s="91"/>
      <c r="E1281" s="190"/>
      <c r="F1281" s="158"/>
      <c r="G1281" s="199">
        <v>0</v>
      </c>
      <c r="H1281" s="179">
        <f t="shared" si="22"/>
        <v>0</v>
      </c>
      <c r="I1281" s="158"/>
      <c r="J1281" s="158"/>
      <c r="K1281" s="158"/>
      <c r="L1281" s="158"/>
    </row>
    <row r="1282" spans="1:12" ht="31.5" x14ac:dyDescent="0.25">
      <c r="A1282" s="91"/>
      <c r="B1282" s="95" t="s">
        <v>1188</v>
      </c>
      <c r="C1282" s="91"/>
      <c r="D1282" s="91"/>
      <c r="E1282" s="190"/>
      <c r="F1282" s="158"/>
      <c r="G1282" s="199">
        <v>0</v>
      </c>
      <c r="H1282" s="179">
        <f t="shared" si="22"/>
        <v>0</v>
      </c>
      <c r="I1282" s="158"/>
      <c r="J1282" s="158"/>
      <c r="K1282" s="158"/>
      <c r="L1282" s="158"/>
    </row>
    <row r="1283" spans="1:12" ht="15.75" x14ac:dyDescent="0.25">
      <c r="A1283" s="91"/>
      <c r="B1283" s="95" t="s">
        <v>1189</v>
      </c>
      <c r="C1283" s="91"/>
      <c r="D1283" s="91"/>
      <c r="E1283" s="190"/>
      <c r="F1283" s="158"/>
      <c r="G1283" s="199">
        <v>0</v>
      </c>
      <c r="H1283" s="179">
        <f t="shared" si="22"/>
        <v>0</v>
      </c>
      <c r="I1283" s="158"/>
      <c r="J1283" s="158"/>
      <c r="K1283" s="158"/>
      <c r="L1283" s="158"/>
    </row>
    <row r="1284" spans="1:12" ht="94.5" x14ac:dyDescent="0.25">
      <c r="A1284" s="91"/>
      <c r="B1284" s="95" t="s">
        <v>1190</v>
      </c>
      <c r="C1284" s="91"/>
      <c r="D1284" s="91"/>
      <c r="E1284" s="190"/>
      <c r="F1284" s="158"/>
      <c r="G1284" s="199">
        <v>0</v>
      </c>
      <c r="H1284" s="179">
        <f t="shared" si="22"/>
        <v>0</v>
      </c>
      <c r="I1284" s="158"/>
      <c r="J1284" s="158"/>
      <c r="K1284" s="158"/>
      <c r="L1284" s="158"/>
    </row>
    <row r="1285" spans="1:12" ht="47.25" x14ac:dyDescent="0.25">
      <c r="A1285" s="91"/>
      <c r="B1285" s="95" t="s">
        <v>1191</v>
      </c>
      <c r="C1285" s="91"/>
      <c r="D1285" s="91"/>
      <c r="E1285" s="190"/>
      <c r="F1285" s="158"/>
      <c r="G1285" s="199">
        <v>0</v>
      </c>
      <c r="H1285" s="179">
        <f t="shared" si="22"/>
        <v>0</v>
      </c>
      <c r="I1285" s="158"/>
      <c r="J1285" s="158"/>
      <c r="K1285" s="158"/>
      <c r="L1285" s="158"/>
    </row>
    <row r="1286" spans="1:12" ht="31.5" x14ac:dyDescent="0.25">
      <c r="A1286" s="91"/>
      <c r="B1286" s="95" t="s">
        <v>1192</v>
      </c>
      <c r="C1286" s="91"/>
      <c r="D1286" s="91"/>
      <c r="E1286" s="190"/>
      <c r="F1286" s="158"/>
      <c r="G1286" s="199">
        <v>0</v>
      </c>
      <c r="H1286" s="179">
        <f t="shared" si="22"/>
        <v>0</v>
      </c>
      <c r="I1286" s="158"/>
      <c r="J1286" s="158"/>
      <c r="K1286" s="158"/>
      <c r="L1286" s="158"/>
    </row>
    <row r="1287" spans="1:12" ht="15.75" x14ac:dyDescent="0.25">
      <c r="A1287" s="91"/>
      <c r="B1287" s="95" t="s">
        <v>1193</v>
      </c>
      <c r="C1287" s="91"/>
      <c r="D1287" s="91"/>
      <c r="E1287" s="190"/>
      <c r="F1287" s="158"/>
      <c r="G1287" s="199">
        <v>0</v>
      </c>
      <c r="H1287" s="179">
        <f t="shared" si="22"/>
        <v>0</v>
      </c>
      <c r="I1287" s="158"/>
      <c r="J1287" s="158"/>
      <c r="K1287" s="158"/>
      <c r="L1287" s="158"/>
    </row>
    <row r="1288" spans="1:12" ht="15.75" x14ac:dyDescent="0.25">
      <c r="A1288" s="91"/>
      <c r="B1288" s="95" t="s">
        <v>1194</v>
      </c>
      <c r="C1288" s="91"/>
      <c r="D1288" s="91"/>
      <c r="E1288" s="190"/>
      <c r="F1288" s="158"/>
      <c r="G1288" s="199">
        <v>0</v>
      </c>
      <c r="H1288" s="179">
        <f t="shared" si="22"/>
        <v>0</v>
      </c>
      <c r="I1288" s="158"/>
      <c r="J1288" s="158"/>
      <c r="K1288" s="158"/>
      <c r="L1288" s="158"/>
    </row>
    <row r="1289" spans="1:12" ht="31.5" x14ac:dyDescent="0.25">
      <c r="A1289" s="141" t="s">
        <v>1195</v>
      </c>
      <c r="B1289" s="90" t="s">
        <v>1583</v>
      </c>
      <c r="C1289" s="141">
        <v>8046325</v>
      </c>
      <c r="D1289" s="141" t="s">
        <v>396</v>
      </c>
      <c r="E1289" s="96" t="s">
        <v>31</v>
      </c>
      <c r="F1289" s="188">
        <v>3</v>
      </c>
      <c r="G1289" s="200">
        <f>1.1*689079300</f>
        <v>757987230.00000012</v>
      </c>
      <c r="H1289" s="179">
        <f t="shared" si="22"/>
        <v>2273961690.0000005</v>
      </c>
      <c r="I1289" s="158"/>
      <c r="J1289" s="158"/>
      <c r="K1289" s="158"/>
      <c r="L1289" s="158"/>
    </row>
    <row r="1290" spans="1:12" ht="15.75" x14ac:dyDescent="0.25">
      <c r="A1290" s="91"/>
      <c r="B1290" s="95" t="s">
        <v>1122</v>
      </c>
      <c r="C1290" s="91"/>
      <c r="D1290" s="91"/>
      <c r="E1290" s="190"/>
      <c r="F1290" s="158"/>
      <c r="G1290" s="199">
        <v>0</v>
      </c>
      <c r="H1290" s="179">
        <f t="shared" si="22"/>
        <v>0</v>
      </c>
      <c r="I1290" s="158"/>
      <c r="J1290" s="158"/>
      <c r="K1290" s="158"/>
      <c r="L1290" s="158"/>
    </row>
    <row r="1291" spans="1:12" ht="15.75" x14ac:dyDescent="0.25">
      <c r="A1291" s="91"/>
      <c r="B1291" s="95" t="s">
        <v>1196</v>
      </c>
      <c r="C1291" s="91"/>
      <c r="D1291" s="91"/>
      <c r="E1291" s="190"/>
      <c r="F1291" s="158"/>
      <c r="G1291" s="199">
        <v>0</v>
      </c>
      <c r="H1291" s="179">
        <f t="shared" si="22"/>
        <v>0</v>
      </c>
      <c r="I1291" s="158"/>
      <c r="J1291" s="158"/>
      <c r="K1291" s="158"/>
      <c r="L1291" s="158"/>
    </row>
    <row r="1292" spans="1:12" ht="31.5" x14ac:dyDescent="0.25">
      <c r="A1292" s="91"/>
      <c r="B1292" s="95" t="s">
        <v>1197</v>
      </c>
      <c r="C1292" s="91"/>
      <c r="D1292" s="91"/>
      <c r="E1292" s="190"/>
      <c r="F1292" s="158"/>
      <c r="G1292" s="199">
        <v>0</v>
      </c>
      <c r="H1292" s="179">
        <f t="shared" si="22"/>
        <v>0</v>
      </c>
      <c r="I1292" s="158"/>
      <c r="J1292" s="158"/>
      <c r="K1292" s="158"/>
      <c r="L1292" s="158"/>
    </row>
    <row r="1293" spans="1:12" ht="31.5" x14ac:dyDescent="0.25">
      <c r="A1293" s="91"/>
      <c r="B1293" s="95" t="s">
        <v>1198</v>
      </c>
      <c r="C1293" s="91"/>
      <c r="D1293" s="192"/>
      <c r="E1293" s="190"/>
      <c r="F1293" s="158"/>
      <c r="G1293" s="199">
        <v>0</v>
      </c>
      <c r="H1293" s="179">
        <f t="shared" si="22"/>
        <v>0</v>
      </c>
      <c r="I1293" s="158"/>
      <c r="J1293" s="158"/>
      <c r="K1293" s="158"/>
      <c r="L1293" s="158"/>
    </row>
    <row r="1294" spans="1:12" ht="31.5" x14ac:dyDescent="0.25">
      <c r="A1294" s="91"/>
      <c r="B1294" s="95" t="s">
        <v>1199</v>
      </c>
      <c r="C1294" s="91"/>
      <c r="D1294" s="91"/>
      <c r="E1294" s="190"/>
      <c r="F1294" s="158"/>
      <c r="G1294" s="199">
        <v>0</v>
      </c>
      <c r="H1294" s="179">
        <f t="shared" si="22"/>
        <v>0</v>
      </c>
      <c r="I1294" s="158"/>
      <c r="J1294" s="158"/>
      <c r="K1294" s="158"/>
      <c r="L1294" s="158"/>
    </row>
    <row r="1295" spans="1:12" ht="31.5" x14ac:dyDescent="0.25">
      <c r="A1295" s="91"/>
      <c r="B1295" s="95" t="s">
        <v>1200</v>
      </c>
      <c r="C1295" s="91"/>
      <c r="D1295" s="91"/>
      <c r="E1295" s="190"/>
      <c r="F1295" s="158"/>
      <c r="G1295" s="199">
        <v>0</v>
      </c>
      <c r="H1295" s="179">
        <f t="shared" si="22"/>
        <v>0</v>
      </c>
      <c r="I1295" s="158"/>
      <c r="J1295" s="158"/>
      <c r="K1295" s="158"/>
      <c r="L1295" s="158"/>
    </row>
    <row r="1296" spans="1:12" ht="31.5" x14ac:dyDescent="0.25">
      <c r="A1296" s="91"/>
      <c r="B1296" s="95" t="s">
        <v>1201</v>
      </c>
      <c r="C1296" s="91"/>
      <c r="D1296" s="91"/>
      <c r="E1296" s="190"/>
      <c r="F1296" s="158"/>
      <c r="G1296" s="199">
        <v>0</v>
      </c>
      <c r="H1296" s="179">
        <f t="shared" si="22"/>
        <v>0</v>
      </c>
      <c r="I1296" s="158"/>
      <c r="J1296" s="158"/>
      <c r="K1296" s="158"/>
      <c r="L1296" s="158"/>
    </row>
    <row r="1297" spans="1:12" ht="15.75" x14ac:dyDescent="0.25">
      <c r="A1297" s="91"/>
      <c r="B1297" s="95" t="s">
        <v>1131</v>
      </c>
      <c r="C1297" s="91"/>
      <c r="D1297" s="91"/>
      <c r="E1297" s="190"/>
      <c r="F1297" s="158"/>
      <c r="G1297" s="199">
        <v>0</v>
      </c>
      <c r="H1297" s="179">
        <f t="shared" si="22"/>
        <v>0</v>
      </c>
      <c r="I1297" s="158"/>
      <c r="J1297" s="158"/>
      <c r="K1297" s="158"/>
      <c r="L1297" s="158"/>
    </row>
    <row r="1298" spans="1:12" ht="47.25" x14ac:dyDescent="0.25">
      <c r="A1298" s="91"/>
      <c r="B1298" s="95" t="s">
        <v>1132</v>
      </c>
      <c r="C1298" s="91"/>
      <c r="D1298" s="91"/>
      <c r="E1298" s="190"/>
      <c r="F1298" s="158"/>
      <c r="G1298" s="199">
        <v>0</v>
      </c>
      <c r="H1298" s="179">
        <f t="shared" si="22"/>
        <v>0</v>
      </c>
      <c r="I1298" s="158"/>
      <c r="J1298" s="158"/>
      <c r="K1298" s="158"/>
      <c r="L1298" s="158"/>
    </row>
    <row r="1299" spans="1:12" ht="15.75" x14ac:dyDescent="0.25">
      <c r="A1299" s="405"/>
      <c r="B1299" s="408" t="s">
        <v>1202</v>
      </c>
      <c r="C1299" s="405"/>
      <c r="D1299" s="126"/>
      <c r="E1299" s="407"/>
      <c r="F1299" s="158"/>
      <c r="G1299" s="199">
        <v>0</v>
      </c>
      <c r="H1299" s="179">
        <f t="shared" si="22"/>
        <v>0</v>
      </c>
      <c r="I1299" s="158"/>
      <c r="J1299" s="158"/>
      <c r="K1299" s="158"/>
      <c r="L1299" s="158"/>
    </row>
    <row r="1300" spans="1:12" ht="15.75" x14ac:dyDescent="0.25">
      <c r="A1300" s="405"/>
      <c r="B1300" s="408"/>
      <c r="C1300" s="405"/>
      <c r="D1300" s="91"/>
      <c r="E1300" s="407"/>
      <c r="F1300" s="158"/>
      <c r="G1300" s="199">
        <v>0</v>
      </c>
      <c r="H1300" s="179">
        <f t="shared" si="22"/>
        <v>0</v>
      </c>
      <c r="I1300" s="158"/>
      <c r="J1300" s="158"/>
      <c r="K1300" s="158"/>
      <c r="L1300" s="158"/>
    </row>
    <row r="1301" spans="1:12" ht="31.5" x14ac:dyDescent="0.25">
      <c r="A1301" s="91"/>
      <c r="B1301" s="95" t="s">
        <v>921</v>
      </c>
      <c r="C1301" s="91"/>
      <c r="D1301" s="91"/>
      <c r="E1301" s="190"/>
      <c r="F1301" s="158"/>
      <c r="G1301" s="199">
        <v>0</v>
      </c>
      <c r="H1301" s="179">
        <f t="shared" si="22"/>
        <v>0</v>
      </c>
      <c r="I1301" s="158"/>
      <c r="J1301" s="158"/>
      <c r="K1301" s="158"/>
      <c r="L1301" s="158"/>
    </row>
    <row r="1302" spans="1:12" ht="15.75" x14ac:dyDescent="0.25">
      <c r="A1302" s="91"/>
      <c r="B1302" s="95" t="s">
        <v>124</v>
      </c>
      <c r="C1302" s="91"/>
      <c r="D1302" s="91"/>
      <c r="E1302" s="190"/>
      <c r="F1302" s="158"/>
      <c r="G1302" s="199">
        <v>0</v>
      </c>
      <c r="H1302" s="179">
        <f t="shared" si="22"/>
        <v>0</v>
      </c>
      <c r="I1302" s="158"/>
      <c r="J1302" s="158"/>
      <c r="K1302" s="158"/>
      <c r="L1302" s="158"/>
    </row>
    <row r="1303" spans="1:12" ht="15.75" x14ac:dyDescent="0.25">
      <c r="A1303" s="91"/>
      <c r="B1303" s="95" t="s">
        <v>922</v>
      </c>
      <c r="C1303" s="91"/>
      <c r="D1303" s="91"/>
      <c r="E1303" s="190"/>
      <c r="F1303" s="158"/>
      <c r="G1303" s="199">
        <v>0</v>
      </c>
      <c r="H1303" s="179">
        <f t="shared" si="22"/>
        <v>0</v>
      </c>
      <c r="I1303" s="158"/>
      <c r="J1303" s="158"/>
      <c r="K1303" s="158"/>
      <c r="L1303" s="158"/>
    </row>
    <row r="1304" spans="1:12" ht="15.75" x14ac:dyDescent="0.25">
      <c r="A1304" s="91"/>
      <c r="B1304" s="95" t="s">
        <v>923</v>
      </c>
      <c r="C1304" s="91"/>
      <c r="D1304" s="91"/>
      <c r="E1304" s="190"/>
      <c r="F1304" s="158"/>
      <c r="G1304" s="199">
        <v>0</v>
      </c>
      <c r="H1304" s="179">
        <f t="shared" si="22"/>
        <v>0</v>
      </c>
      <c r="I1304" s="158"/>
      <c r="J1304" s="158"/>
      <c r="K1304" s="158"/>
      <c r="L1304" s="158"/>
    </row>
    <row r="1305" spans="1:12" ht="15.75" x14ac:dyDescent="0.25">
      <c r="A1305" s="91"/>
      <c r="B1305" s="95" t="s">
        <v>1203</v>
      </c>
      <c r="C1305" s="91"/>
      <c r="D1305" s="91"/>
      <c r="E1305" s="190"/>
      <c r="F1305" s="158"/>
      <c r="G1305" s="199">
        <v>0</v>
      </c>
      <c r="H1305" s="179">
        <f t="shared" si="22"/>
        <v>0</v>
      </c>
      <c r="I1305" s="158"/>
      <c r="J1305" s="158"/>
      <c r="K1305" s="158"/>
      <c r="L1305" s="158"/>
    </row>
    <row r="1306" spans="1:12" ht="31.5" x14ac:dyDescent="0.25">
      <c r="A1306" s="91"/>
      <c r="B1306" s="95" t="s">
        <v>925</v>
      </c>
      <c r="C1306" s="91"/>
      <c r="D1306" s="91"/>
      <c r="E1306" s="190"/>
      <c r="F1306" s="158"/>
      <c r="G1306" s="199">
        <v>0</v>
      </c>
      <c r="H1306" s="179">
        <f t="shared" si="22"/>
        <v>0</v>
      </c>
      <c r="I1306" s="158"/>
      <c r="J1306" s="158"/>
      <c r="K1306" s="158"/>
      <c r="L1306" s="158"/>
    </row>
    <row r="1307" spans="1:12" ht="15.75" x14ac:dyDescent="0.25">
      <c r="A1307" s="91"/>
      <c r="B1307" s="95" t="s">
        <v>1204</v>
      </c>
      <c r="C1307" s="91"/>
      <c r="D1307" s="91"/>
      <c r="E1307" s="190"/>
      <c r="F1307" s="158"/>
      <c r="G1307" s="199">
        <v>0</v>
      </c>
      <c r="H1307" s="179">
        <f t="shared" si="22"/>
        <v>0</v>
      </c>
      <c r="I1307" s="158"/>
      <c r="J1307" s="158"/>
      <c r="K1307" s="158"/>
      <c r="L1307" s="158"/>
    </row>
    <row r="1308" spans="1:12" ht="47.25" x14ac:dyDescent="0.25">
      <c r="A1308" s="91"/>
      <c r="B1308" s="95" t="s">
        <v>927</v>
      </c>
      <c r="C1308" s="91"/>
      <c r="D1308" s="91"/>
      <c r="E1308" s="190"/>
      <c r="F1308" s="158"/>
      <c r="G1308" s="199">
        <v>0</v>
      </c>
      <c r="H1308" s="179">
        <f t="shared" si="22"/>
        <v>0</v>
      </c>
      <c r="I1308" s="158"/>
      <c r="J1308" s="158"/>
      <c r="K1308" s="158"/>
      <c r="L1308" s="158"/>
    </row>
    <row r="1309" spans="1:12" ht="15.75" x14ac:dyDescent="0.25">
      <c r="A1309" s="91"/>
      <c r="B1309" s="95" t="s">
        <v>928</v>
      </c>
      <c r="C1309" s="91"/>
      <c r="D1309" s="91"/>
      <c r="E1309" s="190"/>
      <c r="F1309" s="158"/>
      <c r="G1309" s="199">
        <v>0</v>
      </c>
      <c r="H1309" s="179">
        <f t="shared" si="22"/>
        <v>0</v>
      </c>
      <c r="I1309" s="158"/>
      <c r="J1309" s="158"/>
      <c r="K1309" s="158"/>
      <c r="L1309" s="158"/>
    </row>
    <row r="1310" spans="1:12" ht="15.75" x14ac:dyDescent="0.25">
      <c r="A1310" s="91"/>
      <c r="B1310" s="95" t="s">
        <v>929</v>
      </c>
      <c r="C1310" s="91"/>
      <c r="D1310" s="91"/>
      <c r="E1310" s="190"/>
      <c r="F1310" s="158"/>
      <c r="G1310" s="199">
        <v>0</v>
      </c>
      <c r="H1310" s="179">
        <f t="shared" si="22"/>
        <v>0</v>
      </c>
      <c r="I1310" s="158"/>
      <c r="J1310" s="158"/>
      <c r="K1310" s="158"/>
      <c r="L1310" s="158"/>
    </row>
    <row r="1311" spans="1:12" ht="31.5" x14ac:dyDescent="0.25">
      <c r="A1311" s="91"/>
      <c r="B1311" s="95" t="s">
        <v>930</v>
      </c>
      <c r="C1311" s="91"/>
      <c r="D1311" s="91"/>
      <c r="E1311" s="190"/>
      <c r="F1311" s="158"/>
      <c r="G1311" s="199">
        <v>0</v>
      </c>
      <c r="H1311" s="179">
        <f t="shared" si="22"/>
        <v>0</v>
      </c>
      <c r="I1311" s="158"/>
      <c r="J1311" s="158"/>
      <c r="K1311" s="158"/>
      <c r="L1311" s="158"/>
    </row>
    <row r="1312" spans="1:12" ht="15.75" x14ac:dyDescent="0.25">
      <c r="A1312" s="91"/>
      <c r="B1312" s="95" t="s">
        <v>931</v>
      </c>
      <c r="C1312" s="91"/>
      <c r="D1312" s="91"/>
      <c r="E1312" s="190"/>
      <c r="F1312" s="158"/>
      <c r="G1312" s="199">
        <v>0</v>
      </c>
      <c r="H1312" s="179">
        <f t="shared" si="22"/>
        <v>0</v>
      </c>
      <c r="I1312" s="158"/>
      <c r="J1312" s="158"/>
      <c r="K1312" s="158"/>
      <c r="L1312" s="158"/>
    </row>
    <row r="1313" spans="1:12" ht="15.75" x14ac:dyDescent="0.25">
      <c r="A1313" s="91"/>
      <c r="B1313" s="95" t="s">
        <v>1205</v>
      </c>
      <c r="C1313" s="91"/>
      <c r="D1313" s="91"/>
      <c r="E1313" s="190"/>
      <c r="F1313" s="158"/>
      <c r="G1313" s="199">
        <v>0</v>
      </c>
      <c r="H1313" s="179">
        <f t="shared" si="22"/>
        <v>0</v>
      </c>
      <c r="I1313" s="158"/>
      <c r="J1313" s="158"/>
      <c r="K1313" s="158"/>
      <c r="L1313" s="158"/>
    </row>
    <row r="1314" spans="1:12" ht="31.5" x14ac:dyDescent="0.25">
      <c r="A1314" s="91"/>
      <c r="B1314" s="95" t="s">
        <v>1144</v>
      </c>
      <c r="C1314" s="91"/>
      <c r="D1314" s="91"/>
      <c r="E1314" s="190"/>
      <c r="F1314" s="158"/>
      <c r="G1314" s="199">
        <v>0</v>
      </c>
      <c r="H1314" s="179">
        <f t="shared" si="22"/>
        <v>0</v>
      </c>
      <c r="I1314" s="158"/>
      <c r="J1314" s="158"/>
      <c r="K1314" s="158"/>
      <c r="L1314" s="158"/>
    </row>
    <row r="1315" spans="1:12" ht="31.5" x14ac:dyDescent="0.25">
      <c r="A1315" s="91"/>
      <c r="B1315" s="95" t="s">
        <v>1145</v>
      </c>
      <c r="C1315" s="91"/>
      <c r="D1315" s="91"/>
      <c r="E1315" s="190"/>
      <c r="F1315" s="158"/>
      <c r="G1315" s="199">
        <v>0</v>
      </c>
      <c r="H1315" s="179">
        <f t="shared" si="22"/>
        <v>0</v>
      </c>
      <c r="I1315" s="158"/>
      <c r="J1315" s="158"/>
      <c r="K1315" s="158"/>
      <c r="L1315" s="158"/>
    </row>
    <row r="1316" spans="1:12" ht="15.75" x14ac:dyDescent="0.25">
      <c r="A1316" s="91"/>
      <c r="B1316" s="95" t="s">
        <v>1146</v>
      </c>
      <c r="C1316" s="91"/>
      <c r="D1316" s="91"/>
      <c r="E1316" s="190"/>
      <c r="F1316" s="158"/>
      <c r="G1316" s="199">
        <v>0</v>
      </c>
      <c r="H1316" s="179">
        <f t="shared" si="22"/>
        <v>0</v>
      </c>
      <c r="I1316" s="158"/>
      <c r="J1316" s="158"/>
      <c r="K1316" s="158"/>
      <c r="L1316" s="158"/>
    </row>
    <row r="1317" spans="1:12" ht="31.5" x14ac:dyDescent="0.25">
      <c r="A1317" s="91"/>
      <c r="B1317" s="95" t="s">
        <v>1147</v>
      </c>
      <c r="C1317" s="91"/>
      <c r="D1317" s="91"/>
      <c r="E1317" s="190"/>
      <c r="F1317" s="158"/>
      <c r="G1317" s="199">
        <v>0</v>
      </c>
      <c r="H1317" s="179">
        <f t="shared" si="22"/>
        <v>0</v>
      </c>
      <c r="I1317" s="158"/>
      <c r="J1317" s="158"/>
      <c r="K1317" s="158"/>
      <c r="L1317" s="158"/>
    </row>
    <row r="1318" spans="1:12" ht="15.75" x14ac:dyDescent="0.25">
      <c r="A1318" s="91"/>
      <c r="B1318" s="95" t="s">
        <v>1206</v>
      </c>
      <c r="C1318" s="91"/>
      <c r="D1318" s="91"/>
      <c r="E1318" s="190"/>
      <c r="F1318" s="158"/>
      <c r="G1318" s="199">
        <v>0</v>
      </c>
      <c r="H1318" s="179">
        <f t="shared" si="22"/>
        <v>0</v>
      </c>
      <c r="I1318" s="158"/>
      <c r="J1318" s="158"/>
      <c r="K1318" s="158"/>
      <c r="L1318" s="158"/>
    </row>
    <row r="1319" spans="1:12" ht="47.25" x14ac:dyDescent="0.25">
      <c r="A1319" s="91"/>
      <c r="B1319" s="95" t="s">
        <v>1207</v>
      </c>
      <c r="C1319" s="91"/>
      <c r="D1319" s="91"/>
      <c r="E1319" s="190"/>
      <c r="F1319" s="158"/>
      <c r="G1319" s="199">
        <v>0</v>
      </c>
      <c r="H1319" s="179">
        <f t="shared" si="22"/>
        <v>0</v>
      </c>
      <c r="I1319" s="158"/>
      <c r="J1319" s="158"/>
      <c r="K1319" s="158"/>
      <c r="L1319" s="158"/>
    </row>
    <row r="1320" spans="1:12" ht="15.75" x14ac:dyDescent="0.25">
      <c r="A1320" s="91"/>
      <c r="B1320" s="95" t="s">
        <v>1208</v>
      </c>
      <c r="C1320" s="91"/>
      <c r="D1320" s="91"/>
      <c r="E1320" s="190"/>
      <c r="F1320" s="158"/>
      <c r="G1320" s="199">
        <v>0</v>
      </c>
      <c r="H1320" s="179">
        <f t="shared" si="22"/>
        <v>0</v>
      </c>
      <c r="I1320" s="158"/>
      <c r="J1320" s="158"/>
      <c r="K1320" s="158"/>
      <c r="L1320" s="158"/>
    </row>
    <row r="1321" spans="1:12" ht="47.25" x14ac:dyDescent="0.25">
      <c r="A1321" s="91"/>
      <c r="B1321" s="95" t="s">
        <v>1209</v>
      </c>
      <c r="C1321" s="91"/>
      <c r="D1321" s="91"/>
      <c r="E1321" s="190"/>
      <c r="F1321" s="158"/>
      <c r="G1321" s="199">
        <v>0</v>
      </c>
      <c r="H1321" s="179">
        <f t="shared" si="22"/>
        <v>0</v>
      </c>
      <c r="I1321" s="158"/>
      <c r="J1321" s="158"/>
      <c r="K1321" s="158"/>
      <c r="L1321" s="158"/>
    </row>
    <row r="1322" spans="1:12" ht="15.75" x14ac:dyDescent="0.25">
      <c r="A1322" s="91"/>
      <c r="B1322" s="95" t="s">
        <v>1210</v>
      </c>
      <c r="C1322" s="91"/>
      <c r="D1322" s="91"/>
      <c r="E1322" s="190"/>
      <c r="F1322" s="158"/>
      <c r="G1322" s="199">
        <v>0</v>
      </c>
      <c r="H1322" s="179">
        <f t="shared" si="22"/>
        <v>0</v>
      </c>
      <c r="I1322" s="158"/>
      <c r="J1322" s="158"/>
      <c r="K1322" s="158"/>
      <c r="L1322" s="158"/>
    </row>
    <row r="1323" spans="1:12" ht="15.75" x14ac:dyDescent="0.25">
      <c r="A1323" s="91"/>
      <c r="B1323" s="95" t="s">
        <v>1211</v>
      </c>
      <c r="C1323" s="91"/>
      <c r="D1323" s="91"/>
      <c r="E1323" s="190"/>
      <c r="F1323" s="158"/>
      <c r="G1323" s="199">
        <v>0</v>
      </c>
      <c r="H1323" s="179">
        <f t="shared" si="22"/>
        <v>0</v>
      </c>
      <c r="I1323" s="158"/>
      <c r="J1323" s="158"/>
      <c r="K1323" s="158"/>
      <c r="L1323" s="158"/>
    </row>
    <row r="1324" spans="1:12" ht="31.5" x14ac:dyDescent="0.25">
      <c r="A1324" s="91"/>
      <c r="B1324" s="144" t="s">
        <v>786</v>
      </c>
      <c r="C1324" s="91"/>
      <c r="D1324" s="91"/>
      <c r="E1324" s="190"/>
      <c r="F1324" s="158"/>
      <c r="G1324" s="199">
        <v>0</v>
      </c>
      <c r="H1324" s="179">
        <f t="shared" si="22"/>
        <v>0</v>
      </c>
      <c r="I1324" s="158"/>
      <c r="J1324" s="158"/>
      <c r="K1324" s="158"/>
      <c r="L1324" s="158"/>
    </row>
    <row r="1325" spans="1:12" ht="31.5" x14ac:dyDescent="0.25">
      <c r="A1325" s="91"/>
      <c r="B1325" s="144" t="s">
        <v>1149</v>
      </c>
      <c r="C1325" s="91"/>
      <c r="D1325" s="91"/>
      <c r="E1325" s="190"/>
      <c r="F1325" s="158"/>
      <c r="G1325" s="199">
        <v>0</v>
      </c>
      <c r="H1325" s="179">
        <f t="shared" si="22"/>
        <v>0</v>
      </c>
      <c r="I1325" s="158"/>
      <c r="J1325" s="158"/>
      <c r="K1325" s="158"/>
      <c r="L1325" s="158"/>
    </row>
    <row r="1326" spans="1:12" ht="15.75" x14ac:dyDescent="0.25">
      <c r="A1326" s="91"/>
      <c r="B1326" s="144" t="s">
        <v>788</v>
      </c>
      <c r="C1326" s="91"/>
      <c r="D1326" s="91"/>
      <c r="E1326" s="190"/>
      <c r="F1326" s="158"/>
      <c r="G1326" s="199">
        <v>0</v>
      </c>
      <c r="H1326" s="179">
        <f t="shared" si="22"/>
        <v>0</v>
      </c>
      <c r="I1326" s="158"/>
      <c r="J1326" s="158"/>
      <c r="K1326" s="158"/>
      <c r="L1326" s="158"/>
    </row>
    <row r="1327" spans="1:12" ht="31.5" x14ac:dyDescent="0.25">
      <c r="A1327" s="91"/>
      <c r="B1327" s="144" t="s">
        <v>789</v>
      </c>
      <c r="C1327" s="91"/>
      <c r="D1327" s="91"/>
      <c r="E1327" s="190"/>
      <c r="F1327" s="158"/>
      <c r="G1327" s="199">
        <v>0</v>
      </c>
      <c r="H1327" s="179">
        <f t="shared" si="22"/>
        <v>0</v>
      </c>
      <c r="I1327" s="158"/>
      <c r="J1327" s="158"/>
      <c r="K1327" s="158"/>
      <c r="L1327" s="158"/>
    </row>
    <row r="1328" spans="1:12" ht="15.75" x14ac:dyDescent="0.25">
      <c r="A1328" s="91"/>
      <c r="B1328" s="144" t="s">
        <v>790</v>
      </c>
      <c r="C1328" s="91"/>
      <c r="D1328" s="91"/>
      <c r="E1328" s="190"/>
      <c r="F1328" s="158"/>
      <c r="G1328" s="199">
        <v>0</v>
      </c>
      <c r="H1328" s="179">
        <f t="shared" si="22"/>
        <v>0</v>
      </c>
      <c r="I1328" s="158"/>
      <c r="J1328" s="158"/>
      <c r="K1328" s="158"/>
      <c r="L1328" s="158"/>
    </row>
    <row r="1329" spans="1:12" ht="31.5" x14ac:dyDescent="0.25">
      <c r="A1329" s="91"/>
      <c r="B1329" s="144" t="s">
        <v>791</v>
      </c>
      <c r="C1329" s="91"/>
      <c r="D1329" s="91"/>
      <c r="E1329" s="190"/>
      <c r="F1329" s="158"/>
      <c r="G1329" s="199">
        <v>0</v>
      </c>
      <c r="H1329" s="179">
        <f t="shared" si="22"/>
        <v>0</v>
      </c>
      <c r="I1329" s="158"/>
      <c r="J1329" s="158"/>
      <c r="K1329" s="158"/>
      <c r="L1329" s="158"/>
    </row>
    <row r="1330" spans="1:12" ht="15.75" x14ac:dyDescent="0.25">
      <c r="A1330" s="91"/>
      <c r="B1330" s="95" t="s">
        <v>1212</v>
      </c>
      <c r="C1330" s="91"/>
      <c r="D1330" s="91"/>
      <c r="E1330" s="190"/>
      <c r="F1330" s="158"/>
      <c r="G1330" s="199">
        <v>0</v>
      </c>
      <c r="H1330" s="179">
        <f t="shared" si="22"/>
        <v>0</v>
      </c>
      <c r="I1330" s="158"/>
      <c r="J1330" s="158"/>
      <c r="K1330" s="158"/>
      <c r="L1330" s="158"/>
    </row>
    <row r="1331" spans="1:12" ht="47.25" x14ac:dyDescent="0.25">
      <c r="A1331" s="91"/>
      <c r="B1331" s="144" t="s">
        <v>1213</v>
      </c>
      <c r="C1331" s="91"/>
      <c r="D1331" s="91"/>
      <c r="E1331" s="190"/>
      <c r="F1331" s="158"/>
      <c r="G1331" s="199">
        <v>0</v>
      </c>
      <c r="H1331" s="179">
        <f t="shared" si="22"/>
        <v>0</v>
      </c>
      <c r="I1331" s="158"/>
      <c r="J1331" s="158"/>
      <c r="K1331" s="158"/>
      <c r="L1331" s="158"/>
    </row>
    <row r="1332" spans="1:12" ht="15.75" x14ac:dyDescent="0.25">
      <c r="A1332" s="91"/>
      <c r="B1332" s="144" t="s">
        <v>1214</v>
      </c>
      <c r="C1332" s="91"/>
      <c r="D1332" s="91"/>
      <c r="E1332" s="190"/>
      <c r="F1332" s="158"/>
      <c r="G1332" s="199">
        <v>0</v>
      </c>
      <c r="H1332" s="179">
        <f t="shared" si="22"/>
        <v>0</v>
      </c>
      <c r="I1332" s="158"/>
      <c r="J1332" s="158"/>
      <c r="K1332" s="158"/>
      <c r="L1332" s="158"/>
    </row>
    <row r="1333" spans="1:12" ht="15.75" x14ac:dyDescent="0.25">
      <c r="A1333" s="91"/>
      <c r="B1333" s="144" t="s">
        <v>1215</v>
      </c>
      <c r="C1333" s="91"/>
      <c r="D1333" s="91"/>
      <c r="E1333" s="190"/>
      <c r="F1333" s="158"/>
      <c r="G1333" s="199">
        <v>0</v>
      </c>
      <c r="H1333" s="179">
        <f t="shared" si="22"/>
        <v>0</v>
      </c>
      <c r="I1333" s="158"/>
      <c r="J1333" s="158"/>
      <c r="K1333" s="158"/>
      <c r="L1333" s="158"/>
    </row>
    <row r="1334" spans="1:12" ht="15.75" x14ac:dyDescent="0.25">
      <c r="A1334" s="91"/>
      <c r="B1334" s="144" t="s">
        <v>1216</v>
      </c>
      <c r="C1334" s="91"/>
      <c r="D1334" s="91"/>
      <c r="E1334" s="190"/>
      <c r="F1334" s="158"/>
      <c r="G1334" s="199">
        <v>0</v>
      </c>
      <c r="H1334" s="179">
        <f t="shared" si="22"/>
        <v>0</v>
      </c>
      <c r="I1334" s="158"/>
      <c r="J1334" s="158"/>
      <c r="K1334" s="158"/>
      <c r="L1334" s="158"/>
    </row>
    <row r="1335" spans="1:12" ht="15.75" x14ac:dyDescent="0.25">
      <c r="A1335" s="91"/>
      <c r="B1335" s="144" t="s">
        <v>1217</v>
      </c>
      <c r="C1335" s="91"/>
      <c r="D1335" s="91"/>
      <c r="E1335" s="190"/>
      <c r="F1335" s="158"/>
      <c r="G1335" s="199">
        <v>0</v>
      </c>
      <c r="H1335" s="179">
        <f t="shared" si="22"/>
        <v>0</v>
      </c>
      <c r="I1335" s="158"/>
      <c r="J1335" s="158"/>
      <c r="K1335" s="158"/>
      <c r="L1335" s="158"/>
    </row>
    <row r="1336" spans="1:12" ht="15.75" x14ac:dyDescent="0.25">
      <c r="A1336" s="91"/>
      <c r="B1336" s="144" t="s">
        <v>1218</v>
      </c>
      <c r="C1336" s="91"/>
      <c r="D1336" s="91"/>
      <c r="E1336" s="190"/>
      <c r="F1336" s="158"/>
      <c r="G1336" s="199">
        <v>0</v>
      </c>
      <c r="H1336" s="179">
        <f t="shared" ref="H1336:H1399" si="23">+G1336*F1336</f>
        <v>0</v>
      </c>
      <c r="I1336" s="158"/>
      <c r="J1336" s="158"/>
      <c r="K1336" s="158"/>
      <c r="L1336" s="158"/>
    </row>
    <row r="1337" spans="1:12" ht="15.75" x14ac:dyDescent="0.25">
      <c r="A1337" s="91"/>
      <c r="B1337" s="95" t="s">
        <v>1219</v>
      </c>
      <c r="C1337" s="91"/>
      <c r="D1337" s="91"/>
      <c r="E1337" s="190"/>
      <c r="F1337" s="158"/>
      <c r="G1337" s="199">
        <v>0</v>
      </c>
      <c r="H1337" s="179">
        <f t="shared" si="23"/>
        <v>0</v>
      </c>
      <c r="I1337" s="158"/>
      <c r="J1337" s="158"/>
      <c r="K1337" s="158"/>
      <c r="L1337" s="158"/>
    </row>
    <row r="1338" spans="1:12" ht="47.25" x14ac:dyDescent="0.25">
      <c r="A1338" s="91"/>
      <c r="B1338" s="144" t="s">
        <v>943</v>
      </c>
      <c r="C1338" s="91"/>
      <c r="D1338" s="91"/>
      <c r="E1338" s="190"/>
      <c r="F1338" s="158"/>
      <c r="G1338" s="199">
        <v>0</v>
      </c>
      <c r="H1338" s="179">
        <f t="shared" si="23"/>
        <v>0</v>
      </c>
      <c r="I1338" s="158"/>
      <c r="J1338" s="158"/>
      <c r="K1338" s="158"/>
      <c r="L1338" s="158"/>
    </row>
    <row r="1339" spans="1:12" ht="47.25" x14ac:dyDescent="0.25">
      <c r="A1339" s="91"/>
      <c r="B1339" s="144" t="s">
        <v>944</v>
      </c>
      <c r="C1339" s="91"/>
      <c r="D1339" s="91"/>
      <c r="E1339" s="190"/>
      <c r="F1339" s="158"/>
      <c r="G1339" s="199">
        <v>0</v>
      </c>
      <c r="H1339" s="179">
        <f t="shared" si="23"/>
        <v>0</v>
      </c>
      <c r="I1339" s="158"/>
      <c r="J1339" s="158"/>
      <c r="K1339" s="158"/>
      <c r="L1339" s="158"/>
    </row>
    <row r="1340" spans="1:12" ht="15.75" x14ac:dyDescent="0.25">
      <c r="A1340" s="91"/>
      <c r="B1340" s="144" t="s">
        <v>1220</v>
      </c>
      <c r="C1340" s="91"/>
      <c r="D1340" s="91"/>
      <c r="E1340" s="190"/>
      <c r="F1340" s="158"/>
      <c r="G1340" s="199">
        <v>0</v>
      </c>
      <c r="H1340" s="179">
        <f t="shared" si="23"/>
        <v>0</v>
      </c>
      <c r="I1340" s="158"/>
      <c r="J1340" s="158"/>
      <c r="K1340" s="158"/>
      <c r="L1340" s="158"/>
    </row>
    <row r="1341" spans="1:12" ht="15.75" x14ac:dyDescent="0.25">
      <c r="A1341" s="91"/>
      <c r="B1341" s="144" t="s">
        <v>1221</v>
      </c>
      <c r="C1341" s="91"/>
      <c r="D1341" s="91"/>
      <c r="E1341" s="190"/>
      <c r="F1341" s="158"/>
      <c r="G1341" s="199">
        <v>0</v>
      </c>
      <c r="H1341" s="179">
        <f t="shared" si="23"/>
        <v>0</v>
      </c>
      <c r="I1341" s="158"/>
      <c r="J1341" s="158"/>
      <c r="K1341" s="158"/>
      <c r="L1341" s="158"/>
    </row>
    <row r="1342" spans="1:12" ht="15.75" x14ac:dyDescent="0.25">
      <c r="A1342" s="91"/>
      <c r="B1342" s="144" t="s">
        <v>1222</v>
      </c>
      <c r="C1342" s="91"/>
      <c r="D1342" s="91"/>
      <c r="E1342" s="190"/>
      <c r="F1342" s="158"/>
      <c r="G1342" s="199">
        <v>0</v>
      </c>
      <c r="H1342" s="179">
        <f t="shared" si="23"/>
        <v>0</v>
      </c>
      <c r="I1342" s="158"/>
      <c r="J1342" s="158"/>
      <c r="K1342" s="158"/>
      <c r="L1342" s="158"/>
    </row>
    <row r="1343" spans="1:12" ht="15.75" x14ac:dyDescent="0.25">
      <c r="A1343" s="91"/>
      <c r="B1343" s="144" t="s">
        <v>1223</v>
      </c>
      <c r="C1343" s="91"/>
      <c r="D1343" s="91"/>
      <c r="E1343" s="190"/>
      <c r="F1343" s="158"/>
      <c r="G1343" s="199">
        <v>0</v>
      </c>
      <c r="H1343" s="179">
        <f t="shared" si="23"/>
        <v>0</v>
      </c>
      <c r="I1343" s="158"/>
      <c r="J1343" s="158"/>
      <c r="K1343" s="158"/>
      <c r="L1343" s="158"/>
    </row>
    <row r="1344" spans="1:12" ht="15.75" x14ac:dyDescent="0.25">
      <c r="A1344" s="91"/>
      <c r="B1344" s="144" t="s">
        <v>1224</v>
      </c>
      <c r="C1344" s="91"/>
      <c r="D1344" s="91"/>
      <c r="E1344" s="190"/>
      <c r="F1344" s="158"/>
      <c r="G1344" s="199">
        <v>0</v>
      </c>
      <c r="H1344" s="179">
        <f t="shared" si="23"/>
        <v>0</v>
      </c>
      <c r="I1344" s="158"/>
      <c r="J1344" s="158"/>
      <c r="K1344" s="158"/>
      <c r="L1344" s="158"/>
    </row>
    <row r="1345" spans="1:12" ht="15.75" x14ac:dyDescent="0.25">
      <c r="A1345" s="91"/>
      <c r="B1345" s="144" t="s">
        <v>1225</v>
      </c>
      <c r="C1345" s="91"/>
      <c r="D1345" s="91"/>
      <c r="E1345" s="190"/>
      <c r="F1345" s="158"/>
      <c r="G1345" s="199">
        <v>0</v>
      </c>
      <c r="H1345" s="179">
        <f t="shared" si="23"/>
        <v>0</v>
      </c>
      <c r="I1345" s="158"/>
      <c r="J1345" s="158"/>
      <c r="K1345" s="158"/>
      <c r="L1345" s="158"/>
    </row>
    <row r="1346" spans="1:12" ht="15.75" x14ac:dyDescent="0.25">
      <c r="A1346" s="91"/>
      <c r="B1346" s="95" t="s">
        <v>1226</v>
      </c>
      <c r="C1346" s="91"/>
      <c r="D1346" s="91"/>
      <c r="E1346" s="190"/>
      <c r="F1346" s="158"/>
      <c r="G1346" s="199">
        <v>0</v>
      </c>
      <c r="H1346" s="179">
        <f t="shared" si="23"/>
        <v>0</v>
      </c>
      <c r="I1346" s="158"/>
      <c r="J1346" s="158"/>
      <c r="K1346" s="158"/>
      <c r="L1346" s="158"/>
    </row>
    <row r="1347" spans="1:12" ht="47.25" x14ac:dyDescent="0.25">
      <c r="A1347" s="91"/>
      <c r="B1347" s="95" t="s">
        <v>1227</v>
      </c>
      <c r="C1347" s="91"/>
      <c r="D1347" s="91"/>
      <c r="E1347" s="190"/>
      <c r="F1347" s="158"/>
      <c r="G1347" s="199">
        <v>0</v>
      </c>
      <c r="H1347" s="179">
        <f t="shared" si="23"/>
        <v>0</v>
      </c>
      <c r="I1347" s="158"/>
      <c r="J1347" s="158"/>
      <c r="K1347" s="158"/>
      <c r="L1347" s="158"/>
    </row>
    <row r="1348" spans="1:12" ht="31.5" x14ac:dyDescent="0.25">
      <c r="A1348" s="91"/>
      <c r="B1348" s="95" t="s">
        <v>1228</v>
      </c>
      <c r="C1348" s="91"/>
      <c r="D1348" s="91"/>
      <c r="E1348" s="190"/>
      <c r="F1348" s="158"/>
      <c r="G1348" s="199">
        <v>0</v>
      </c>
      <c r="H1348" s="179">
        <f t="shared" si="23"/>
        <v>0</v>
      </c>
      <c r="I1348" s="158"/>
      <c r="J1348" s="158"/>
      <c r="K1348" s="158"/>
      <c r="L1348" s="158"/>
    </row>
    <row r="1349" spans="1:12" ht="31.5" x14ac:dyDescent="0.25">
      <c r="A1349" s="91"/>
      <c r="B1349" s="144" t="s">
        <v>1153</v>
      </c>
      <c r="C1349" s="91"/>
      <c r="D1349" s="91"/>
      <c r="E1349" s="190"/>
      <c r="F1349" s="158"/>
      <c r="G1349" s="199">
        <v>0</v>
      </c>
      <c r="H1349" s="179">
        <f t="shared" si="23"/>
        <v>0</v>
      </c>
      <c r="I1349" s="158"/>
      <c r="J1349" s="158"/>
      <c r="K1349" s="158"/>
      <c r="L1349" s="158"/>
    </row>
    <row r="1350" spans="1:12" ht="47.25" x14ac:dyDescent="0.25">
      <c r="A1350" s="91"/>
      <c r="B1350" s="144" t="s">
        <v>1154</v>
      </c>
      <c r="C1350" s="91"/>
      <c r="D1350" s="91"/>
      <c r="E1350" s="190"/>
      <c r="F1350" s="158"/>
      <c r="G1350" s="199">
        <v>0</v>
      </c>
      <c r="H1350" s="179">
        <f t="shared" si="23"/>
        <v>0</v>
      </c>
      <c r="I1350" s="158"/>
      <c r="J1350" s="158"/>
      <c r="K1350" s="158"/>
      <c r="L1350" s="158"/>
    </row>
    <row r="1351" spans="1:12" ht="15.75" x14ac:dyDescent="0.25">
      <c r="A1351" s="91"/>
      <c r="B1351" s="95" t="s">
        <v>1229</v>
      </c>
      <c r="C1351" s="91"/>
      <c r="D1351" s="91"/>
      <c r="E1351" s="190"/>
      <c r="F1351" s="158"/>
      <c r="G1351" s="199">
        <v>0</v>
      </c>
      <c r="H1351" s="179">
        <f t="shared" si="23"/>
        <v>0</v>
      </c>
      <c r="I1351" s="158"/>
      <c r="J1351" s="158"/>
      <c r="K1351" s="158"/>
      <c r="L1351" s="158"/>
    </row>
    <row r="1352" spans="1:12" ht="31.5" x14ac:dyDescent="0.25">
      <c r="A1352" s="91"/>
      <c r="B1352" s="95" t="s">
        <v>1156</v>
      </c>
      <c r="C1352" s="91"/>
      <c r="D1352" s="91"/>
      <c r="E1352" s="190"/>
      <c r="F1352" s="158"/>
      <c r="G1352" s="199">
        <v>0</v>
      </c>
      <c r="H1352" s="179">
        <f t="shared" si="23"/>
        <v>0</v>
      </c>
      <c r="I1352" s="158"/>
      <c r="J1352" s="158"/>
      <c r="K1352" s="158"/>
      <c r="L1352" s="158"/>
    </row>
    <row r="1353" spans="1:12" ht="31.5" x14ac:dyDescent="0.25">
      <c r="A1353" s="91"/>
      <c r="B1353" s="95" t="s">
        <v>1157</v>
      </c>
      <c r="C1353" s="91"/>
      <c r="D1353" s="91"/>
      <c r="E1353" s="190"/>
      <c r="F1353" s="158"/>
      <c r="G1353" s="199">
        <v>0</v>
      </c>
      <c r="H1353" s="179">
        <f t="shared" si="23"/>
        <v>0</v>
      </c>
      <c r="I1353" s="158"/>
      <c r="J1353" s="158"/>
      <c r="K1353" s="158"/>
      <c r="L1353" s="158"/>
    </row>
    <row r="1354" spans="1:12" ht="15.75" x14ac:dyDescent="0.25">
      <c r="A1354" s="91"/>
      <c r="B1354" s="95" t="s">
        <v>1158</v>
      </c>
      <c r="C1354" s="91"/>
      <c r="D1354" s="91"/>
      <c r="E1354" s="190"/>
      <c r="F1354" s="158"/>
      <c r="G1354" s="199">
        <v>0</v>
      </c>
      <c r="H1354" s="179">
        <f t="shared" si="23"/>
        <v>0</v>
      </c>
      <c r="I1354" s="158"/>
      <c r="J1354" s="158"/>
      <c r="K1354" s="158"/>
      <c r="L1354" s="158"/>
    </row>
    <row r="1355" spans="1:12" ht="47.25" x14ac:dyDescent="0.25">
      <c r="A1355" s="91"/>
      <c r="B1355" s="95" t="s">
        <v>1159</v>
      </c>
      <c r="C1355" s="91"/>
      <c r="D1355" s="91"/>
      <c r="E1355" s="190"/>
      <c r="F1355" s="158"/>
      <c r="G1355" s="199">
        <v>0</v>
      </c>
      <c r="H1355" s="179">
        <f t="shared" si="23"/>
        <v>0</v>
      </c>
      <c r="I1355" s="158"/>
      <c r="J1355" s="158"/>
      <c r="K1355" s="158"/>
      <c r="L1355" s="158"/>
    </row>
    <row r="1356" spans="1:12" ht="31.5" x14ac:dyDescent="0.25">
      <c r="A1356" s="91"/>
      <c r="B1356" s="95" t="s">
        <v>1160</v>
      </c>
      <c r="C1356" s="91"/>
      <c r="D1356" s="91"/>
      <c r="E1356" s="190"/>
      <c r="F1356" s="158"/>
      <c r="G1356" s="199">
        <v>0</v>
      </c>
      <c r="H1356" s="179">
        <f t="shared" si="23"/>
        <v>0</v>
      </c>
      <c r="I1356" s="158"/>
      <c r="J1356" s="158"/>
      <c r="K1356" s="158"/>
      <c r="L1356" s="158"/>
    </row>
    <row r="1357" spans="1:12" ht="31.5" x14ac:dyDescent="0.25">
      <c r="A1357" s="91"/>
      <c r="B1357" s="95" t="s">
        <v>1161</v>
      </c>
      <c r="C1357" s="91"/>
      <c r="D1357" s="91"/>
      <c r="E1357" s="190"/>
      <c r="F1357" s="158"/>
      <c r="G1357" s="199">
        <v>0</v>
      </c>
      <c r="H1357" s="179">
        <f t="shared" si="23"/>
        <v>0</v>
      </c>
      <c r="I1357" s="158"/>
      <c r="J1357" s="158"/>
      <c r="K1357" s="158"/>
      <c r="L1357" s="158"/>
    </row>
    <row r="1358" spans="1:12" ht="15.75" x14ac:dyDescent="0.25">
      <c r="A1358" s="91"/>
      <c r="B1358" s="95" t="s">
        <v>1162</v>
      </c>
      <c r="C1358" s="91"/>
      <c r="D1358" s="91"/>
      <c r="E1358" s="190"/>
      <c r="F1358" s="158"/>
      <c r="G1358" s="199">
        <v>0</v>
      </c>
      <c r="H1358" s="179">
        <f t="shared" si="23"/>
        <v>0</v>
      </c>
      <c r="I1358" s="158"/>
      <c r="J1358" s="158"/>
      <c r="K1358" s="158"/>
      <c r="L1358" s="158"/>
    </row>
    <row r="1359" spans="1:12" ht="15.75" x14ac:dyDescent="0.25">
      <c r="A1359" s="91"/>
      <c r="B1359" s="95" t="s">
        <v>1163</v>
      </c>
      <c r="C1359" s="91"/>
      <c r="D1359" s="91"/>
      <c r="E1359" s="190"/>
      <c r="F1359" s="158"/>
      <c r="G1359" s="199">
        <v>0</v>
      </c>
      <c r="H1359" s="179">
        <f t="shared" si="23"/>
        <v>0</v>
      </c>
      <c r="I1359" s="158"/>
      <c r="J1359" s="158"/>
      <c r="K1359" s="158"/>
      <c r="L1359" s="158"/>
    </row>
    <row r="1360" spans="1:12" ht="15.75" x14ac:dyDescent="0.25">
      <c r="A1360" s="91"/>
      <c r="B1360" s="95" t="s">
        <v>1164</v>
      </c>
      <c r="C1360" s="91"/>
      <c r="D1360" s="91"/>
      <c r="E1360" s="190"/>
      <c r="F1360" s="158"/>
      <c r="G1360" s="199">
        <v>0</v>
      </c>
      <c r="H1360" s="179">
        <f t="shared" si="23"/>
        <v>0</v>
      </c>
      <c r="I1360" s="158"/>
      <c r="J1360" s="158"/>
      <c r="K1360" s="158"/>
      <c r="L1360" s="158"/>
    </row>
    <row r="1361" spans="1:12" ht="15.75" x14ac:dyDescent="0.25">
      <c r="A1361" s="91"/>
      <c r="B1361" s="95" t="s">
        <v>1230</v>
      </c>
      <c r="C1361" s="91"/>
      <c r="D1361" s="91"/>
      <c r="E1361" s="190"/>
      <c r="F1361" s="158"/>
      <c r="G1361" s="199">
        <v>0</v>
      </c>
      <c r="H1361" s="179">
        <f t="shared" si="23"/>
        <v>0</v>
      </c>
      <c r="I1361" s="158"/>
      <c r="J1361" s="158"/>
      <c r="K1361" s="158"/>
      <c r="L1361" s="158"/>
    </row>
    <row r="1362" spans="1:12" ht="31.5" x14ac:dyDescent="0.25">
      <c r="A1362" s="91"/>
      <c r="B1362" s="95" t="s">
        <v>1166</v>
      </c>
      <c r="C1362" s="91"/>
      <c r="D1362" s="91"/>
      <c r="E1362" s="190"/>
      <c r="F1362" s="158"/>
      <c r="G1362" s="199">
        <v>0</v>
      </c>
      <c r="H1362" s="179">
        <f t="shared" si="23"/>
        <v>0</v>
      </c>
      <c r="I1362" s="158"/>
      <c r="J1362" s="158"/>
      <c r="K1362" s="158"/>
      <c r="L1362" s="158"/>
    </row>
    <row r="1363" spans="1:12" ht="63" x14ac:dyDescent="0.25">
      <c r="A1363" s="91"/>
      <c r="B1363" s="95" t="s">
        <v>1167</v>
      </c>
      <c r="C1363" s="91"/>
      <c r="D1363" s="91"/>
      <c r="E1363" s="190"/>
      <c r="F1363" s="158"/>
      <c r="G1363" s="199">
        <v>0</v>
      </c>
      <c r="H1363" s="179">
        <f t="shared" si="23"/>
        <v>0</v>
      </c>
      <c r="I1363" s="158"/>
      <c r="J1363" s="158"/>
      <c r="K1363" s="158"/>
      <c r="L1363" s="158"/>
    </row>
    <row r="1364" spans="1:12" ht="31.5" x14ac:dyDescent="0.25">
      <c r="A1364" s="91"/>
      <c r="B1364" s="95" t="s">
        <v>1168</v>
      </c>
      <c r="C1364" s="91"/>
      <c r="D1364" s="91"/>
      <c r="E1364" s="190"/>
      <c r="F1364" s="158"/>
      <c r="G1364" s="199">
        <v>0</v>
      </c>
      <c r="H1364" s="179">
        <f t="shared" si="23"/>
        <v>0</v>
      </c>
      <c r="I1364" s="158"/>
      <c r="J1364" s="158"/>
      <c r="K1364" s="158"/>
      <c r="L1364" s="158"/>
    </row>
    <row r="1365" spans="1:12" ht="47.25" x14ac:dyDescent="0.25">
      <c r="A1365" s="91"/>
      <c r="B1365" s="95" t="s">
        <v>1169</v>
      </c>
      <c r="C1365" s="91"/>
      <c r="D1365" s="91"/>
      <c r="E1365" s="190"/>
      <c r="F1365" s="158"/>
      <c r="G1365" s="199">
        <v>0</v>
      </c>
      <c r="H1365" s="179">
        <f t="shared" si="23"/>
        <v>0</v>
      </c>
      <c r="I1365" s="158"/>
      <c r="J1365" s="158"/>
      <c r="K1365" s="158"/>
      <c r="L1365" s="158"/>
    </row>
    <row r="1366" spans="1:12" ht="15.75" x14ac:dyDescent="0.25">
      <c r="A1366" s="91"/>
      <c r="B1366" s="95" t="s">
        <v>1170</v>
      </c>
      <c r="C1366" s="91"/>
      <c r="D1366" s="91"/>
      <c r="E1366" s="190"/>
      <c r="F1366" s="158"/>
      <c r="G1366" s="199">
        <v>0</v>
      </c>
      <c r="H1366" s="179">
        <f t="shared" si="23"/>
        <v>0</v>
      </c>
      <c r="I1366" s="158"/>
      <c r="J1366" s="158"/>
      <c r="K1366" s="158"/>
      <c r="L1366" s="158"/>
    </row>
    <row r="1367" spans="1:12" ht="15.75" x14ac:dyDescent="0.25">
      <c r="A1367" s="91"/>
      <c r="B1367" s="95" t="s">
        <v>1171</v>
      </c>
      <c r="C1367" s="91"/>
      <c r="D1367" s="91"/>
      <c r="E1367" s="190"/>
      <c r="F1367" s="158"/>
      <c r="G1367" s="199">
        <v>0</v>
      </c>
      <c r="H1367" s="179">
        <f t="shared" si="23"/>
        <v>0</v>
      </c>
      <c r="I1367" s="158"/>
      <c r="J1367" s="158"/>
      <c r="K1367" s="158"/>
      <c r="L1367" s="158"/>
    </row>
    <row r="1368" spans="1:12" ht="15.75" x14ac:dyDescent="0.25">
      <c r="A1368" s="91"/>
      <c r="B1368" s="95" t="s">
        <v>1172</v>
      </c>
      <c r="C1368" s="91"/>
      <c r="D1368" s="91"/>
      <c r="E1368" s="190"/>
      <c r="F1368" s="158"/>
      <c r="G1368" s="199">
        <v>0</v>
      </c>
      <c r="H1368" s="179">
        <f t="shared" si="23"/>
        <v>0</v>
      </c>
      <c r="I1368" s="158"/>
      <c r="J1368" s="158"/>
      <c r="K1368" s="158"/>
      <c r="L1368" s="158"/>
    </row>
    <row r="1369" spans="1:12" ht="15.75" x14ac:dyDescent="0.25">
      <c r="A1369" s="91"/>
      <c r="B1369" s="95" t="s">
        <v>1173</v>
      </c>
      <c r="C1369" s="91"/>
      <c r="D1369" s="91"/>
      <c r="E1369" s="190"/>
      <c r="F1369" s="158"/>
      <c r="G1369" s="199">
        <v>0</v>
      </c>
      <c r="H1369" s="179">
        <f t="shared" si="23"/>
        <v>0</v>
      </c>
      <c r="I1369" s="158"/>
      <c r="J1369" s="158"/>
      <c r="K1369" s="158"/>
      <c r="L1369" s="158"/>
    </row>
    <row r="1370" spans="1:12" ht="31.5" x14ac:dyDescent="0.25">
      <c r="A1370" s="91"/>
      <c r="B1370" s="95" t="s">
        <v>1174</v>
      </c>
      <c r="C1370" s="91"/>
      <c r="D1370" s="91"/>
      <c r="E1370" s="190"/>
      <c r="F1370" s="158"/>
      <c r="G1370" s="199">
        <v>0</v>
      </c>
      <c r="H1370" s="179">
        <f t="shared" si="23"/>
        <v>0</v>
      </c>
      <c r="I1370" s="158"/>
      <c r="J1370" s="158"/>
      <c r="K1370" s="158"/>
      <c r="L1370" s="158"/>
    </row>
    <row r="1371" spans="1:12" ht="15.75" x14ac:dyDescent="0.25">
      <c r="A1371" s="91"/>
      <c r="B1371" s="95" t="s">
        <v>1175</v>
      </c>
      <c r="C1371" s="91"/>
      <c r="D1371" s="91"/>
      <c r="E1371" s="190"/>
      <c r="F1371" s="158"/>
      <c r="G1371" s="199">
        <v>0</v>
      </c>
      <c r="H1371" s="179">
        <f t="shared" si="23"/>
        <v>0</v>
      </c>
      <c r="I1371" s="158"/>
      <c r="J1371" s="158"/>
      <c r="K1371" s="158"/>
      <c r="L1371" s="158"/>
    </row>
    <row r="1372" spans="1:12" ht="15.75" x14ac:dyDescent="0.25">
      <c r="A1372" s="91"/>
      <c r="B1372" s="95" t="s">
        <v>1176</v>
      </c>
      <c r="C1372" s="91"/>
      <c r="D1372" s="91"/>
      <c r="E1372" s="190"/>
      <c r="F1372" s="158"/>
      <c r="G1372" s="199">
        <v>0</v>
      </c>
      <c r="H1372" s="179">
        <f t="shared" si="23"/>
        <v>0</v>
      </c>
      <c r="I1372" s="158"/>
      <c r="J1372" s="158"/>
      <c r="K1372" s="158"/>
      <c r="L1372" s="158"/>
    </row>
    <row r="1373" spans="1:12" ht="15.75" x14ac:dyDescent="0.25">
      <c r="A1373" s="91"/>
      <c r="B1373" s="95" t="s">
        <v>1177</v>
      </c>
      <c r="C1373" s="91"/>
      <c r="D1373" s="91"/>
      <c r="E1373" s="190"/>
      <c r="F1373" s="158"/>
      <c r="G1373" s="199">
        <v>0</v>
      </c>
      <c r="H1373" s="179">
        <f t="shared" si="23"/>
        <v>0</v>
      </c>
      <c r="I1373" s="158"/>
      <c r="J1373" s="158"/>
      <c r="K1373" s="158"/>
      <c r="L1373" s="158"/>
    </row>
    <row r="1374" spans="1:12" ht="15.75" x14ac:dyDescent="0.25">
      <c r="A1374" s="91"/>
      <c r="B1374" s="95" t="s">
        <v>1178</v>
      </c>
      <c r="C1374" s="91"/>
      <c r="D1374" s="91"/>
      <c r="E1374" s="190"/>
      <c r="F1374" s="158"/>
      <c r="G1374" s="199">
        <v>0</v>
      </c>
      <c r="H1374" s="179">
        <f t="shared" si="23"/>
        <v>0</v>
      </c>
      <c r="I1374" s="158"/>
      <c r="J1374" s="158"/>
      <c r="K1374" s="158"/>
      <c r="L1374" s="158"/>
    </row>
    <row r="1375" spans="1:12" ht="15.75" x14ac:dyDescent="0.25">
      <c r="A1375" s="91"/>
      <c r="B1375" s="95" t="s">
        <v>1179</v>
      </c>
      <c r="C1375" s="91"/>
      <c r="D1375" s="91"/>
      <c r="E1375" s="190"/>
      <c r="F1375" s="158"/>
      <c r="G1375" s="199">
        <v>0</v>
      </c>
      <c r="H1375" s="179">
        <f t="shared" si="23"/>
        <v>0</v>
      </c>
      <c r="I1375" s="158"/>
      <c r="J1375" s="158"/>
      <c r="K1375" s="158"/>
      <c r="L1375" s="158"/>
    </row>
    <row r="1376" spans="1:12" ht="31.5" x14ac:dyDescent="0.25">
      <c r="A1376" s="91"/>
      <c r="B1376" s="95" t="s">
        <v>1231</v>
      </c>
      <c r="C1376" s="91"/>
      <c r="D1376" s="91"/>
      <c r="E1376" s="190"/>
      <c r="F1376" s="158"/>
      <c r="G1376" s="199">
        <v>0</v>
      </c>
      <c r="H1376" s="179">
        <f t="shared" si="23"/>
        <v>0</v>
      </c>
      <c r="I1376" s="158"/>
      <c r="J1376" s="158"/>
      <c r="K1376" s="158"/>
      <c r="L1376" s="158"/>
    </row>
    <row r="1377" spans="1:12" ht="15.75" x14ac:dyDescent="0.25">
      <c r="A1377" s="91"/>
      <c r="B1377" s="95" t="s">
        <v>1181</v>
      </c>
      <c r="C1377" s="91"/>
      <c r="D1377" s="91"/>
      <c r="E1377" s="190"/>
      <c r="F1377" s="158"/>
      <c r="G1377" s="199">
        <v>0</v>
      </c>
      <c r="H1377" s="179">
        <f t="shared" si="23"/>
        <v>0</v>
      </c>
      <c r="I1377" s="158"/>
      <c r="J1377" s="158"/>
      <c r="K1377" s="158"/>
      <c r="L1377" s="158"/>
    </row>
    <row r="1378" spans="1:12" ht="47.25" x14ac:dyDescent="0.25">
      <c r="A1378" s="91"/>
      <c r="B1378" s="95" t="s">
        <v>1182</v>
      </c>
      <c r="C1378" s="91"/>
      <c r="D1378" s="91"/>
      <c r="E1378" s="190"/>
      <c r="F1378" s="158"/>
      <c r="G1378" s="199">
        <v>0</v>
      </c>
      <c r="H1378" s="179">
        <f t="shared" si="23"/>
        <v>0</v>
      </c>
      <c r="I1378" s="158"/>
      <c r="J1378" s="158"/>
      <c r="K1378" s="158"/>
      <c r="L1378" s="158"/>
    </row>
    <row r="1379" spans="1:12" ht="47.25" x14ac:dyDescent="0.25">
      <c r="A1379" s="91"/>
      <c r="B1379" s="95" t="s">
        <v>1183</v>
      </c>
      <c r="C1379" s="91"/>
      <c r="D1379" s="91"/>
      <c r="E1379" s="190"/>
      <c r="F1379" s="158"/>
      <c r="G1379" s="199">
        <v>0</v>
      </c>
      <c r="H1379" s="179">
        <f t="shared" si="23"/>
        <v>0</v>
      </c>
      <c r="I1379" s="158"/>
      <c r="J1379" s="158"/>
      <c r="K1379" s="158"/>
      <c r="L1379" s="158"/>
    </row>
    <row r="1380" spans="1:12" ht="15.75" x14ac:dyDescent="0.25">
      <c r="A1380" s="91"/>
      <c r="B1380" s="95" t="s">
        <v>1184</v>
      </c>
      <c r="C1380" s="91"/>
      <c r="D1380" s="91"/>
      <c r="E1380" s="190"/>
      <c r="F1380" s="158"/>
      <c r="G1380" s="199">
        <v>0</v>
      </c>
      <c r="H1380" s="179">
        <f t="shared" si="23"/>
        <v>0</v>
      </c>
      <c r="I1380" s="158"/>
      <c r="J1380" s="158"/>
      <c r="K1380" s="158"/>
      <c r="L1380" s="158"/>
    </row>
    <row r="1381" spans="1:12" ht="15.75" x14ac:dyDescent="0.25">
      <c r="A1381" s="91"/>
      <c r="B1381" s="95" t="s">
        <v>1185</v>
      </c>
      <c r="C1381" s="91"/>
      <c r="D1381" s="91"/>
      <c r="E1381" s="190"/>
      <c r="F1381" s="158"/>
      <c r="G1381" s="199">
        <v>0</v>
      </c>
      <c r="H1381" s="179">
        <f t="shared" si="23"/>
        <v>0</v>
      </c>
      <c r="I1381" s="158"/>
      <c r="J1381" s="158"/>
      <c r="K1381" s="158"/>
      <c r="L1381" s="158"/>
    </row>
    <row r="1382" spans="1:12" ht="15.75" x14ac:dyDescent="0.25">
      <c r="A1382" s="91"/>
      <c r="B1382" s="95" t="s">
        <v>1186</v>
      </c>
      <c r="C1382" s="91"/>
      <c r="D1382" s="91"/>
      <c r="E1382" s="190"/>
      <c r="F1382" s="158"/>
      <c r="G1382" s="199">
        <v>0</v>
      </c>
      <c r="H1382" s="179">
        <f t="shared" si="23"/>
        <v>0</v>
      </c>
      <c r="I1382" s="158"/>
      <c r="J1382" s="158"/>
      <c r="K1382" s="158"/>
      <c r="L1382" s="158"/>
    </row>
    <row r="1383" spans="1:12" ht="31.5" x14ac:dyDescent="0.25">
      <c r="A1383" s="91"/>
      <c r="B1383" s="95" t="s">
        <v>1187</v>
      </c>
      <c r="C1383" s="91"/>
      <c r="D1383" s="91"/>
      <c r="E1383" s="190"/>
      <c r="F1383" s="158"/>
      <c r="G1383" s="199">
        <v>0</v>
      </c>
      <c r="H1383" s="179">
        <f t="shared" si="23"/>
        <v>0</v>
      </c>
      <c r="I1383" s="158"/>
      <c r="J1383" s="158"/>
      <c r="K1383" s="158"/>
      <c r="L1383" s="158"/>
    </row>
    <row r="1384" spans="1:12" ht="31.5" x14ac:dyDescent="0.25">
      <c r="A1384" s="91"/>
      <c r="B1384" s="95" t="s">
        <v>1188</v>
      </c>
      <c r="C1384" s="91"/>
      <c r="D1384" s="91"/>
      <c r="E1384" s="190"/>
      <c r="F1384" s="158"/>
      <c r="G1384" s="199">
        <v>0</v>
      </c>
      <c r="H1384" s="179">
        <f t="shared" si="23"/>
        <v>0</v>
      </c>
      <c r="I1384" s="158"/>
      <c r="J1384" s="158"/>
      <c r="K1384" s="158"/>
      <c r="L1384" s="158"/>
    </row>
    <row r="1385" spans="1:12" ht="15.75" x14ac:dyDescent="0.25">
      <c r="A1385" s="91"/>
      <c r="B1385" s="95" t="s">
        <v>1189</v>
      </c>
      <c r="C1385" s="91"/>
      <c r="D1385" s="91"/>
      <c r="E1385" s="190"/>
      <c r="F1385" s="158"/>
      <c r="G1385" s="199">
        <v>0</v>
      </c>
      <c r="H1385" s="179">
        <f t="shared" si="23"/>
        <v>0</v>
      </c>
      <c r="I1385" s="158"/>
      <c r="J1385" s="158"/>
      <c r="K1385" s="158"/>
      <c r="L1385" s="158"/>
    </row>
    <row r="1386" spans="1:12" ht="94.5" x14ac:dyDescent="0.25">
      <c r="A1386" s="91"/>
      <c r="B1386" s="95" t="s">
        <v>1190</v>
      </c>
      <c r="C1386" s="91"/>
      <c r="D1386" s="91"/>
      <c r="E1386" s="190"/>
      <c r="F1386" s="158"/>
      <c r="G1386" s="199">
        <v>0</v>
      </c>
      <c r="H1386" s="179">
        <f t="shared" si="23"/>
        <v>0</v>
      </c>
      <c r="I1386" s="158"/>
      <c r="J1386" s="158"/>
      <c r="K1386" s="158"/>
      <c r="L1386" s="158"/>
    </row>
    <row r="1387" spans="1:12" ht="47.25" x14ac:dyDescent="0.25">
      <c r="A1387" s="91"/>
      <c r="B1387" s="95" t="s">
        <v>1191</v>
      </c>
      <c r="C1387" s="91"/>
      <c r="D1387" s="91"/>
      <c r="E1387" s="190"/>
      <c r="F1387" s="158"/>
      <c r="G1387" s="199">
        <v>0</v>
      </c>
      <c r="H1387" s="179">
        <f t="shared" si="23"/>
        <v>0</v>
      </c>
      <c r="I1387" s="158"/>
      <c r="J1387" s="158"/>
      <c r="K1387" s="158"/>
      <c r="L1387" s="158"/>
    </row>
    <row r="1388" spans="1:12" ht="31.5" x14ac:dyDescent="0.25">
      <c r="A1388" s="91"/>
      <c r="B1388" s="95" t="s">
        <v>1192</v>
      </c>
      <c r="C1388" s="91"/>
      <c r="D1388" s="91"/>
      <c r="E1388" s="190"/>
      <c r="F1388" s="158"/>
      <c r="G1388" s="199">
        <v>0</v>
      </c>
      <c r="H1388" s="179">
        <f t="shared" si="23"/>
        <v>0</v>
      </c>
      <c r="I1388" s="158"/>
      <c r="J1388" s="158"/>
      <c r="K1388" s="158"/>
      <c r="L1388" s="158"/>
    </row>
    <row r="1389" spans="1:12" ht="15.75" x14ac:dyDescent="0.25">
      <c r="A1389" s="91"/>
      <c r="B1389" s="95" t="s">
        <v>1193</v>
      </c>
      <c r="C1389" s="91"/>
      <c r="D1389" s="91"/>
      <c r="E1389" s="190"/>
      <c r="F1389" s="158"/>
      <c r="G1389" s="199">
        <v>0</v>
      </c>
      <c r="H1389" s="179">
        <f t="shared" si="23"/>
        <v>0</v>
      </c>
      <c r="I1389" s="158"/>
      <c r="J1389" s="158"/>
      <c r="K1389" s="158"/>
      <c r="L1389" s="158"/>
    </row>
    <row r="1390" spans="1:12" ht="15.75" x14ac:dyDescent="0.25">
      <c r="A1390" s="91"/>
      <c r="B1390" s="95" t="s">
        <v>1194</v>
      </c>
      <c r="C1390" s="91"/>
      <c r="D1390" s="91"/>
      <c r="E1390" s="190"/>
      <c r="F1390" s="158"/>
      <c r="G1390" s="199">
        <v>0</v>
      </c>
      <c r="H1390" s="179">
        <f t="shared" si="23"/>
        <v>0</v>
      </c>
      <c r="I1390" s="158"/>
      <c r="J1390" s="158"/>
      <c r="K1390" s="158"/>
      <c r="L1390" s="158"/>
    </row>
    <row r="1391" spans="1:12" ht="15.75" x14ac:dyDescent="0.25">
      <c r="A1391" s="141" t="s">
        <v>457</v>
      </c>
      <c r="B1391" s="90" t="s">
        <v>1232</v>
      </c>
      <c r="C1391" s="141">
        <v>8038623</v>
      </c>
      <c r="D1391" s="141" t="s">
        <v>396</v>
      </c>
      <c r="E1391" s="91" t="s">
        <v>31</v>
      </c>
      <c r="F1391" s="91">
        <v>3</v>
      </c>
      <c r="G1391" s="176">
        <f>1.1*709745400</f>
        <v>780719940.00000012</v>
      </c>
      <c r="H1391" s="179">
        <f t="shared" si="23"/>
        <v>2342159820.0000005</v>
      </c>
      <c r="I1391" s="158"/>
      <c r="J1391" s="158"/>
      <c r="K1391" s="158"/>
      <c r="L1391" s="158"/>
    </row>
    <row r="1392" spans="1:12" ht="15.75" x14ac:dyDescent="0.25">
      <c r="A1392" s="91"/>
      <c r="B1392" s="95" t="s">
        <v>1233</v>
      </c>
      <c r="C1392" s="91"/>
      <c r="D1392" s="91"/>
      <c r="E1392" s="190"/>
      <c r="F1392" s="158"/>
      <c r="G1392" s="199">
        <v>0</v>
      </c>
      <c r="H1392" s="179">
        <f t="shared" si="23"/>
        <v>0</v>
      </c>
      <c r="I1392" s="158"/>
      <c r="J1392" s="158"/>
      <c r="K1392" s="158"/>
      <c r="L1392" s="158"/>
    </row>
    <row r="1393" spans="1:12" ht="47.25" x14ac:dyDescent="0.25">
      <c r="A1393" s="91"/>
      <c r="B1393" s="95" t="s">
        <v>1234</v>
      </c>
      <c r="C1393" s="91"/>
      <c r="D1393" s="91"/>
      <c r="E1393" s="190"/>
      <c r="F1393" s="158"/>
      <c r="G1393" s="199">
        <v>0</v>
      </c>
      <c r="H1393" s="179">
        <f t="shared" si="23"/>
        <v>0</v>
      </c>
      <c r="I1393" s="158"/>
      <c r="J1393" s="158"/>
      <c r="K1393" s="158"/>
      <c r="L1393" s="158"/>
    </row>
    <row r="1394" spans="1:12" ht="31.5" x14ac:dyDescent="0.25">
      <c r="A1394" s="91"/>
      <c r="B1394" s="95" t="s">
        <v>1235</v>
      </c>
      <c r="C1394" s="91"/>
      <c r="D1394" s="91"/>
      <c r="E1394" s="190"/>
      <c r="F1394" s="158"/>
      <c r="G1394" s="199">
        <v>0</v>
      </c>
      <c r="H1394" s="179">
        <f t="shared" si="23"/>
        <v>0</v>
      </c>
      <c r="I1394" s="158"/>
      <c r="J1394" s="158"/>
      <c r="K1394" s="158"/>
      <c r="L1394" s="158"/>
    </row>
    <row r="1395" spans="1:12" ht="31.5" x14ac:dyDescent="0.25">
      <c r="A1395" s="91"/>
      <c r="B1395" s="95" t="s">
        <v>1236</v>
      </c>
      <c r="C1395" s="91"/>
      <c r="D1395" s="192"/>
      <c r="E1395" s="190"/>
      <c r="F1395" s="158"/>
      <c r="G1395" s="199">
        <v>0</v>
      </c>
      <c r="H1395" s="179">
        <f t="shared" si="23"/>
        <v>0</v>
      </c>
      <c r="I1395" s="158"/>
      <c r="J1395" s="158"/>
      <c r="K1395" s="158"/>
      <c r="L1395" s="158"/>
    </row>
    <row r="1396" spans="1:12" ht="15.75" x14ac:dyDescent="0.25">
      <c r="A1396" s="91"/>
      <c r="B1396" s="95" t="s">
        <v>1237</v>
      </c>
      <c r="C1396" s="91"/>
      <c r="D1396" s="91"/>
      <c r="E1396" s="190"/>
      <c r="F1396" s="158"/>
      <c r="G1396" s="199">
        <v>0</v>
      </c>
      <c r="H1396" s="179">
        <f t="shared" si="23"/>
        <v>0</v>
      </c>
      <c r="I1396" s="158"/>
      <c r="J1396" s="158"/>
      <c r="K1396" s="158"/>
      <c r="L1396" s="158"/>
    </row>
    <row r="1397" spans="1:12" ht="47.25" x14ac:dyDescent="0.25">
      <c r="A1397" s="91"/>
      <c r="B1397" s="95" t="s">
        <v>1238</v>
      </c>
      <c r="C1397" s="91"/>
      <c r="D1397" s="91"/>
      <c r="E1397" s="190"/>
      <c r="F1397" s="158"/>
      <c r="G1397" s="199">
        <v>0</v>
      </c>
      <c r="H1397" s="179">
        <f t="shared" si="23"/>
        <v>0</v>
      </c>
      <c r="I1397" s="158"/>
      <c r="J1397" s="158"/>
      <c r="K1397" s="158"/>
      <c r="L1397" s="158"/>
    </row>
    <row r="1398" spans="1:12" ht="31.5" x14ac:dyDescent="0.25">
      <c r="A1398" s="91"/>
      <c r="B1398" s="95" t="s">
        <v>1239</v>
      </c>
      <c r="C1398" s="91"/>
      <c r="D1398" s="91"/>
      <c r="E1398" s="190"/>
      <c r="F1398" s="158"/>
      <c r="G1398" s="199">
        <v>0</v>
      </c>
      <c r="H1398" s="179">
        <f t="shared" si="23"/>
        <v>0</v>
      </c>
      <c r="I1398" s="158"/>
      <c r="J1398" s="158"/>
      <c r="K1398" s="158"/>
      <c r="L1398" s="158"/>
    </row>
    <row r="1399" spans="1:12" ht="31.5" x14ac:dyDescent="0.25">
      <c r="A1399" s="91"/>
      <c r="B1399" s="95" t="s">
        <v>1240</v>
      </c>
      <c r="C1399" s="91"/>
      <c r="D1399" s="91"/>
      <c r="E1399" s="190"/>
      <c r="F1399" s="158"/>
      <c r="G1399" s="199">
        <v>0</v>
      </c>
      <c r="H1399" s="179">
        <f t="shared" si="23"/>
        <v>0</v>
      </c>
      <c r="I1399" s="158"/>
      <c r="J1399" s="158"/>
      <c r="K1399" s="158"/>
      <c r="L1399" s="158"/>
    </row>
    <row r="1400" spans="1:12" ht="15.75" x14ac:dyDescent="0.25">
      <c r="A1400" s="91"/>
      <c r="B1400" s="95" t="s">
        <v>1131</v>
      </c>
      <c r="C1400" s="91"/>
      <c r="D1400" s="91"/>
      <c r="E1400" s="190"/>
      <c r="F1400" s="158"/>
      <c r="G1400" s="199">
        <v>0</v>
      </c>
      <c r="H1400" s="179">
        <f t="shared" ref="H1400:H1463" si="24">+G1400*F1400</f>
        <v>0</v>
      </c>
      <c r="I1400" s="158"/>
      <c r="J1400" s="158"/>
      <c r="K1400" s="158"/>
      <c r="L1400" s="158"/>
    </row>
    <row r="1401" spans="1:12" ht="47.25" x14ac:dyDescent="0.25">
      <c r="A1401" s="91"/>
      <c r="B1401" s="95" t="s">
        <v>1241</v>
      </c>
      <c r="C1401" s="91"/>
      <c r="D1401" s="91"/>
      <c r="E1401" s="190"/>
      <c r="F1401" s="158"/>
      <c r="G1401" s="199">
        <v>0</v>
      </c>
      <c r="H1401" s="179">
        <f t="shared" si="24"/>
        <v>0</v>
      </c>
      <c r="I1401" s="158"/>
      <c r="J1401" s="158"/>
      <c r="K1401" s="158"/>
      <c r="L1401" s="158"/>
    </row>
    <row r="1402" spans="1:12" ht="15.75" x14ac:dyDescent="0.25">
      <c r="A1402" s="91"/>
      <c r="B1402" s="95" t="s">
        <v>1202</v>
      </c>
      <c r="C1402" s="91"/>
      <c r="D1402" s="91"/>
      <c r="E1402" s="190"/>
      <c r="F1402" s="158"/>
      <c r="G1402" s="199">
        <v>0</v>
      </c>
      <c r="H1402" s="179">
        <f t="shared" si="24"/>
        <v>0</v>
      </c>
      <c r="I1402" s="158"/>
      <c r="J1402" s="158"/>
      <c r="K1402" s="158"/>
      <c r="L1402" s="158"/>
    </row>
    <row r="1403" spans="1:12" ht="31.5" x14ac:dyDescent="0.25">
      <c r="A1403" s="91"/>
      <c r="B1403" s="95" t="s">
        <v>921</v>
      </c>
      <c r="C1403" s="91"/>
      <c r="D1403" s="91"/>
      <c r="E1403" s="190"/>
      <c r="F1403" s="158"/>
      <c r="G1403" s="199">
        <v>0</v>
      </c>
      <c r="H1403" s="179">
        <f t="shared" si="24"/>
        <v>0</v>
      </c>
      <c r="I1403" s="158"/>
      <c r="J1403" s="158"/>
      <c r="K1403" s="158"/>
      <c r="L1403" s="158"/>
    </row>
    <row r="1404" spans="1:12" ht="15.75" x14ac:dyDescent="0.25">
      <c r="A1404" s="91"/>
      <c r="B1404" s="95" t="s">
        <v>124</v>
      </c>
      <c r="C1404" s="91"/>
      <c r="D1404" s="91"/>
      <c r="E1404" s="190"/>
      <c r="F1404" s="158"/>
      <c r="G1404" s="199">
        <v>0</v>
      </c>
      <c r="H1404" s="179">
        <f t="shared" si="24"/>
        <v>0</v>
      </c>
      <c r="I1404" s="158"/>
      <c r="J1404" s="158"/>
      <c r="K1404" s="158"/>
      <c r="L1404" s="158"/>
    </row>
    <row r="1405" spans="1:12" ht="15.75" x14ac:dyDescent="0.25">
      <c r="A1405" s="91"/>
      <c r="B1405" s="95" t="s">
        <v>922</v>
      </c>
      <c r="C1405" s="91"/>
      <c r="D1405" s="91"/>
      <c r="E1405" s="190"/>
      <c r="F1405" s="158"/>
      <c r="G1405" s="199">
        <v>0</v>
      </c>
      <c r="H1405" s="179">
        <f t="shared" si="24"/>
        <v>0</v>
      </c>
      <c r="I1405" s="158"/>
      <c r="J1405" s="158"/>
      <c r="K1405" s="158"/>
      <c r="L1405" s="158"/>
    </row>
    <row r="1406" spans="1:12" ht="15.75" x14ac:dyDescent="0.25">
      <c r="A1406" s="91"/>
      <c r="B1406" s="95" t="s">
        <v>923</v>
      </c>
      <c r="C1406" s="91"/>
      <c r="D1406" s="91"/>
      <c r="E1406" s="190"/>
      <c r="F1406" s="158"/>
      <c r="G1406" s="199">
        <v>0</v>
      </c>
      <c r="H1406" s="179">
        <f t="shared" si="24"/>
        <v>0</v>
      </c>
      <c r="I1406" s="158"/>
      <c r="J1406" s="158"/>
      <c r="K1406" s="158"/>
      <c r="L1406" s="158"/>
    </row>
    <row r="1407" spans="1:12" ht="15.75" x14ac:dyDescent="0.25">
      <c r="A1407" s="91"/>
      <c r="B1407" s="95" t="s">
        <v>1203</v>
      </c>
      <c r="C1407" s="91"/>
      <c r="D1407" s="91"/>
      <c r="E1407" s="190"/>
      <c r="F1407" s="158"/>
      <c r="G1407" s="199">
        <v>0</v>
      </c>
      <c r="H1407" s="179">
        <f t="shared" si="24"/>
        <v>0</v>
      </c>
      <c r="I1407" s="158"/>
      <c r="J1407" s="158"/>
      <c r="K1407" s="158"/>
      <c r="L1407" s="158"/>
    </row>
    <row r="1408" spans="1:12" ht="31.5" x14ac:dyDescent="0.25">
      <c r="A1408" s="91"/>
      <c r="B1408" s="95" t="s">
        <v>925</v>
      </c>
      <c r="C1408" s="91"/>
      <c r="D1408" s="91"/>
      <c r="E1408" s="190"/>
      <c r="F1408" s="158"/>
      <c r="G1408" s="199">
        <v>0</v>
      </c>
      <c r="H1408" s="179">
        <f t="shared" si="24"/>
        <v>0</v>
      </c>
      <c r="I1408" s="158"/>
      <c r="J1408" s="158"/>
      <c r="K1408" s="158"/>
      <c r="L1408" s="158"/>
    </row>
    <row r="1409" spans="1:12" ht="15.75" x14ac:dyDescent="0.25">
      <c r="A1409" s="91"/>
      <c r="B1409" s="95" t="s">
        <v>931</v>
      </c>
      <c r="C1409" s="91"/>
      <c r="D1409" s="91"/>
      <c r="E1409" s="190"/>
      <c r="F1409" s="158"/>
      <c r="G1409" s="199">
        <v>0</v>
      </c>
      <c r="H1409" s="179">
        <f t="shared" si="24"/>
        <v>0</v>
      </c>
      <c r="I1409" s="158"/>
      <c r="J1409" s="158"/>
      <c r="K1409" s="158"/>
      <c r="L1409" s="158"/>
    </row>
    <row r="1410" spans="1:12" ht="15.75" x14ac:dyDescent="0.25">
      <c r="A1410" s="91"/>
      <c r="B1410" s="95" t="s">
        <v>1242</v>
      </c>
      <c r="C1410" s="91"/>
      <c r="D1410" s="91"/>
      <c r="E1410" s="190"/>
      <c r="F1410" s="158"/>
      <c r="G1410" s="199">
        <v>0</v>
      </c>
      <c r="H1410" s="179">
        <f t="shared" si="24"/>
        <v>0</v>
      </c>
      <c r="I1410" s="158"/>
      <c r="J1410" s="158"/>
      <c r="K1410" s="158"/>
      <c r="L1410" s="158"/>
    </row>
    <row r="1411" spans="1:12" ht="15.75" x14ac:dyDescent="0.25">
      <c r="A1411" s="91"/>
      <c r="B1411" s="95" t="s">
        <v>1243</v>
      </c>
      <c r="C1411" s="91"/>
      <c r="D1411" s="91"/>
      <c r="E1411" s="190"/>
      <c r="F1411" s="158"/>
      <c r="G1411" s="199">
        <v>0</v>
      </c>
      <c r="H1411" s="179">
        <f t="shared" si="24"/>
        <v>0</v>
      </c>
      <c r="I1411" s="158"/>
      <c r="J1411" s="158"/>
      <c r="K1411" s="158"/>
      <c r="L1411" s="158"/>
    </row>
    <row r="1412" spans="1:12" ht="47.25" x14ac:dyDescent="0.25">
      <c r="A1412" s="91"/>
      <c r="B1412" s="95" t="s">
        <v>1244</v>
      </c>
      <c r="C1412" s="91"/>
      <c r="D1412" s="91"/>
      <c r="E1412" s="190"/>
      <c r="F1412" s="158"/>
      <c r="G1412" s="199">
        <v>0</v>
      </c>
      <c r="H1412" s="179">
        <f t="shared" si="24"/>
        <v>0</v>
      </c>
      <c r="I1412" s="158"/>
      <c r="J1412" s="158"/>
      <c r="K1412" s="158"/>
      <c r="L1412" s="158"/>
    </row>
    <row r="1413" spans="1:12" ht="31.5" x14ac:dyDescent="0.25">
      <c r="A1413" s="91"/>
      <c r="B1413" s="95" t="s">
        <v>1245</v>
      </c>
      <c r="C1413" s="91"/>
      <c r="D1413" s="91"/>
      <c r="E1413" s="190"/>
      <c r="F1413" s="158"/>
      <c r="G1413" s="199">
        <v>0</v>
      </c>
      <c r="H1413" s="179">
        <f t="shared" si="24"/>
        <v>0</v>
      </c>
      <c r="I1413" s="158"/>
      <c r="J1413" s="158"/>
      <c r="K1413" s="158"/>
      <c r="L1413" s="158"/>
    </row>
    <row r="1414" spans="1:12" ht="15.75" x14ac:dyDescent="0.25">
      <c r="A1414" s="91"/>
      <c r="B1414" s="95" t="s">
        <v>928</v>
      </c>
      <c r="C1414" s="91"/>
      <c r="D1414" s="91"/>
      <c r="E1414" s="190"/>
      <c r="F1414" s="158"/>
      <c r="G1414" s="199">
        <v>0</v>
      </c>
      <c r="H1414" s="179">
        <f t="shared" si="24"/>
        <v>0</v>
      </c>
      <c r="I1414" s="158"/>
      <c r="J1414" s="158"/>
      <c r="K1414" s="158"/>
      <c r="L1414" s="158"/>
    </row>
    <row r="1415" spans="1:12" ht="15.75" x14ac:dyDescent="0.25">
      <c r="A1415" s="91"/>
      <c r="B1415" s="95" t="s">
        <v>1246</v>
      </c>
      <c r="C1415" s="91"/>
      <c r="D1415" s="91"/>
      <c r="E1415" s="190"/>
      <c r="F1415" s="158"/>
      <c r="G1415" s="199">
        <v>0</v>
      </c>
      <c r="H1415" s="179">
        <f t="shared" si="24"/>
        <v>0</v>
      </c>
      <c r="I1415" s="158"/>
      <c r="J1415" s="158"/>
      <c r="K1415" s="158"/>
      <c r="L1415" s="158"/>
    </row>
    <row r="1416" spans="1:12" ht="15.75" x14ac:dyDescent="0.25">
      <c r="A1416" s="91"/>
      <c r="B1416" s="95" t="s">
        <v>922</v>
      </c>
      <c r="C1416" s="91"/>
      <c r="D1416" s="91"/>
      <c r="E1416" s="190"/>
      <c r="F1416" s="158"/>
      <c r="G1416" s="199">
        <v>0</v>
      </c>
      <c r="H1416" s="179">
        <f t="shared" si="24"/>
        <v>0</v>
      </c>
      <c r="I1416" s="158"/>
      <c r="J1416" s="158"/>
      <c r="K1416" s="158"/>
      <c r="L1416" s="158"/>
    </row>
    <row r="1417" spans="1:12" ht="15.75" x14ac:dyDescent="0.25">
      <c r="A1417" s="91"/>
      <c r="B1417" s="95" t="s">
        <v>1247</v>
      </c>
      <c r="C1417" s="91"/>
      <c r="D1417" s="91"/>
      <c r="E1417" s="190"/>
      <c r="F1417" s="158"/>
      <c r="G1417" s="199">
        <v>0</v>
      </c>
      <c r="H1417" s="179">
        <f t="shared" si="24"/>
        <v>0</v>
      </c>
      <c r="I1417" s="158"/>
      <c r="J1417" s="158"/>
      <c r="K1417" s="158"/>
      <c r="L1417" s="158"/>
    </row>
    <row r="1418" spans="1:12" ht="15.75" x14ac:dyDescent="0.25">
      <c r="A1418" s="91"/>
      <c r="B1418" s="95" t="s">
        <v>1242</v>
      </c>
      <c r="C1418" s="91"/>
      <c r="D1418" s="91"/>
      <c r="E1418" s="190"/>
      <c r="F1418" s="158"/>
      <c r="G1418" s="199">
        <v>0</v>
      </c>
      <c r="H1418" s="179">
        <f t="shared" si="24"/>
        <v>0</v>
      </c>
      <c r="I1418" s="158"/>
      <c r="J1418" s="158"/>
      <c r="K1418" s="158"/>
      <c r="L1418" s="158"/>
    </row>
    <row r="1419" spans="1:12" ht="15.75" x14ac:dyDescent="0.25">
      <c r="A1419" s="91"/>
      <c r="B1419" s="95" t="s">
        <v>1248</v>
      </c>
      <c r="C1419" s="91"/>
      <c r="D1419" s="91"/>
      <c r="E1419" s="190"/>
      <c r="F1419" s="158"/>
      <c r="G1419" s="199">
        <v>0</v>
      </c>
      <c r="H1419" s="179">
        <f t="shared" si="24"/>
        <v>0</v>
      </c>
      <c r="I1419" s="158"/>
      <c r="J1419" s="158"/>
      <c r="K1419" s="158"/>
      <c r="L1419" s="158"/>
    </row>
    <row r="1420" spans="1:12" ht="15.75" x14ac:dyDescent="0.25">
      <c r="A1420" s="91"/>
      <c r="B1420" s="95" t="s">
        <v>1249</v>
      </c>
      <c r="C1420" s="91"/>
      <c r="D1420" s="91"/>
      <c r="E1420" s="190"/>
      <c r="F1420" s="158"/>
      <c r="G1420" s="199">
        <v>0</v>
      </c>
      <c r="H1420" s="179">
        <f t="shared" si="24"/>
        <v>0</v>
      </c>
      <c r="I1420" s="158"/>
      <c r="J1420" s="158"/>
      <c r="K1420" s="158"/>
      <c r="L1420" s="158"/>
    </row>
    <row r="1421" spans="1:12" ht="31.5" x14ac:dyDescent="0.25">
      <c r="A1421" s="91"/>
      <c r="B1421" s="95" t="s">
        <v>1250</v>
      </c>
      <c r="C1421" s="91"/>
      <c r="D1421" s="91"/>
      <c r="E1421" s="190"/>
      <c r="F1421" s="158"/>
      <c r="G1421" s="199">
        <v>0</v>
      </c>
      <c r="H1421" s="179">
        <f t="shared" si="24"/>
        <v>0</v>
      </c>
      <c r="I1421" s="158"/>
      <c r="J1421" s="158"/>
      <c r="K1421" s="158"/>
      <c r="L1421" s="158"/>
    </row>
    <row r="1422" spans="1:12" ht="15.75" x14ac:dyDescent="0.25">
      <c r="A1422" s="91"/>
      <c r="B1422" s="95" t="s">
        <v>1251</v>
      </c>
      <c r="C1422" s="91"/>
      <c r="D1422" s="91"/>
      <c r="E1422" s="190"/>
      <c r="F1422" s="158"/>
      <c r="G1422" s="199">
        <v>0</v>
      </c>
      <c r="H1422" s="179">
        <f t="shared" si="24"/>
        <v>0</v>
      </c>
      <c r="I1422" s="158"/>
      <c r="J1422" s="158"/>
      <c r="K1422" s="158"/>
      <c r="L1422" s="158"/>
    </row>
    <row r="1423" spans="1:12" ht="15.75" x14ac:dyDescent="0.25">
      <c r="A1423" s="91"/>
      <c r="B1423" s="95" t="s">
        <v>1205</v>
      </c>
      <c r="C1423" s="91"/>
      <c r="D1423" s="91"/>
      <c r="E1423" s="190"/>
      <c r="F1423" s="158"/>
      <c r="G1423" s="199">
        <v>0</v>
      </c>
      <c r="H1423" s="179">
        <f t="shared" si="24"/>
        <v>0</v>
      </c>
      <c r="I1423" s="158"/>
      <c r="J1423" s="158"/>
      <c r="K1423" s="158"/>
      <c r="L1423" s="158"/>
    </row>
    <row r="1424" spans="1:12" ht="31.5" x14ac:dyDescent="0.25">
      <c r="A1424" s="91"/>
      <c r="B1424" s="95" t="s">
        <v>1144</v>
      </c>
      <c r="C1424" s="91"/>
      <c r="D1424" s="91"/>
      <c r="E1424" s="190"/>
      <c r="F1424" s="158"/>
      <c r="G1424" s="199">
        <v>0</v>
      </c>
      <c r="H1424" s="179">
        <f t="shared" si="24"/>
        <v>0</v>
      </c>
      <c r="I1424" s="158"/>
      <c r="J1424" s="158"/>
      <c r="K1424" s="158"/>
      <c r="L1424" s="158"/>
    </row>
    <row r="1425" spans="1:12" ht="31.5" x14ac:dyDescent="0.25">
      <c r="A1425" s="91"/>
      <c r="B1425" s="95" t="s">
        <v>1145</v>
      </c>
      <c r="C1425" s="91"/>
      <c r="D1425" s="91"/>
      <c r="E1425" s="190"/>
      <c r="F1425" s="158"/>
      <c r="G1425" s="199">
        <v>0</v>
      </c>
      <c r="H1425" s="179">
        <f t="shared" si="24"/>
        <v>0</v>
      </c>
      <c r="I1425" s="158"/>
      <c r="J1425" s="158"/>
      <c r="K1425" s="158"/>
      <c r="L1425" s="158"/>
    </row>
    <row r="1426" spans="1:12" ht="15.75" x14ac:dyDescent="0.25">
      <c r="A1426" s="91"/>
      <c r="B1426" s="95" t="s">
        <v>1146</v>
      </c>
      <c r="C1426" s="91"/>
      <c r="D1426" s="91"/>
      <c r="E1426" s="190"/>
      <c r="F1426" s="158"/>
      <c r="G1426" s="199">
        <v>0</v>
      </c>
      <c r="H1426" s="179">
        <f t="shared" si="24"/>
        <v>0</v>
      </c>
      <c r="I1426" s="158"/>
      <c r="J1426" s="158"/>
      <c r="K1426" s="158"/>
      <c r="L1426" s="158"/>
    </row>
    <row r="1427" spans="1:12" ht="31.5" x14ac:dyDescent="0.25">
      <c r="A1427" s="91"/>
      <c r="B1427" s="95" t="s">
        <v>1147</v>
      </c>
      <c r="C1427" s="91"/>
      <c r="D1427" s="91"/>
      <c r="E1427" s="190"/>
      <c r="F1427" s="158"/>
      <c r="G1427" s="199">
        <v>0</v>
      </c>
      <c r="H1427" s="179">
        <f t="shared" si="24"/>
        <v>0</v>
      </c>
      <c r="I1427" s="158"/>
      <c r="J1427" s="158"/>
      <c r="K1427" s="158"/>
      <c r="L1427" s="158"/>
    </row>
    <row r="1428" spans="1:12" ht="15.75" x14ac:dyDescent="0.25">
      <c r="A1428" s="91"/>
      <c r="B1428" s="95" t="s">
        <v>1252</v>
      </c>
      <c r="C1428" s="91"/>
      <c r="D1428" s="91"/>
      <c r="E1428" s="190"/>
      <c r="F1428" s="158"/>
      <c r="G1428" s="199">
        <v>0</v>
      </c>
      <c r="H1428" s="179">
        <f t="shared" si="24"/>
        <v>0</v>
      </c>
      <c r="I1428" s="158"/>
      <c r="J1428" s="158"/>
      <c r="K1428" s="158"/>
      <c r="L1428" s="158"/>
    </row>
    <row r="1429" spans="1:12" ht="31.5" x14ac:dyDescent="0.25">
      <c r="A1429" s="91"/>
      <c r="B1429" s="95" t="s">
        <v>1253</v>
      </c>
      <c r="C1429" s="91"/>
      <c r="D1429" s="91"/>
      <c r="E1429" s="190"/>
      <c r="F1429" s="158"/>
      <c r="G1429" s="199">
        <v>0</v>
      </c>
      <c r="H1429" s="179">
        <f t="shared" si="24"/>
        <v>0</v>
      </c>
      <c r="I1429" s="158"/>
      <c r="J1429" s="158"/>
      <c r="K1429" s="158"/>
      <c r="L1429" s="158"/>
    </row>
    <row r="1430" spans="1:12" ht="31.5" x14ac:dyDescent="0.25">
      <c r="A1430" s="91"/>
      <c r="B1430" s="95" t="s">
        <v>1254</v>
      </c>
      <c r="C1430" s="91"/>
      <c r="D1430" s="91"/>
      <c r="E1430" s="190"/>
      <c r="F1430" s="158"/>
      <c r="G1430" s="199">
        <v>0</v>
      </c>
      <c r="H1430" s="179">
        <f t="shared" si="24"/>
        <v>0</v>
      </c>
      <c r="I1430" s="158"/>
      <c r="J1430" s="158"/>
      <c r="K1430" s="158"/>
      <c r="L1430" s="158"/>
    </row>
    <row r="1431" spans="1:12" ht="31.5" x14ac:dyDescent="0.25">
      <c r="A1431" s="91"/>
      <c r="B1431" s="95" t="s">
        <v>1255</v>
      </c>
      <c r="C1431" s="91"/>
      <c r="D1431" s="91"/>
      <c r="E1431" s="190"/>
      <c r="F1431" s="158"/>
      <c r="G1431" s="199">
        <v>0</v>
      </c>
      <c r="H1431" s="179">
        <f t="shared" si="24"/>
        <v>0</v>
      </c>
      <c r="I1431" s="158"/>
      <c r="J1431" s="158"/>
      <c r="K1431" s="158"/>
      <c r="L1431" s="158"/>
    </row>
    <row r="1432" spans="1:12" ht="31.5" x14ac:dyDescent="0.25">
      <c r="A1432" s="91"/>
      <c r="B1432" s="95" t="s">
        <v>1256</v>
      </c>
      <c r="C1432" s="91"/>
      <c r="D1432" s="91"/>
      <c r="E1432" s="190"/>
      <c r="F1432" s="158"/>
      <c r="G1432" s="199">
        <v>0</v>
      </c>
      <c r="H1432" s="179">
        <f t="shared" si="24"/>
        <v>0</v>
      </c>
      <c r="I1432" s="158"/>
      <c r="J1432" s="158"/>
      <c r="K1432" s="158"/>
      <c r="L1432" s="158"/>
    </row>
    <row r="1433" spans="1:12" ht="15.75" x14ac:dyDescent="0.25">
      <c r="A1433" s="91"/>
      <c r="B1433" s="95" t="s">
        <v>928</v>
      </c>
      <c r="C1433" s="91"/>
      <c r="D1433" s="91"/>
      <c r="E1433" s="190"/>
      <c r="F1433" s="158"/>
      <c r="G1433" s="199">
        <v>0</v>
      </c>
      <c r="H1433" s="179">
        <f t="shared" si="24"/>
        <v>0</v>
      </c>
      <c r="I1433" s="158"/>
      <c r="J1433" s="158"/>
      <c r="K1433" s="158"/>
      <c r="L1433" s="158"/>
    </row>
    <row r="1434" spans="1:12" ht="15.75" x14ac:dyDescent="0.25">
      <c r="A1434" s="91"/>
      <c r="B1434" s="95" t="s">
        <v>1257</v>
      </c>
      <c r="C1434" s="91"/>
      <c r="D1434" s="91"/>
      <c r="E1434" s="190"/>
      <c r="F1434" s="158"/>
      <c r="G1434" s="199">
        <v>0</v>
      </c>
      <c r="H1434" s="179">
        <f t="shared" si="24"/>
        <v>0</v>
      </c>
      <c r="I1434" s="158"/>
      <c r="J1434" s="158"/>
      <c r="K1434" s="158"/>
      <c r="L1434" s="158"/>
    </row>
    <row r="1435" spans="1:12" ht="15.75" x14ac:dyDescent="0.25">
      <c r="A1435" s="91"/>
      <c r="B1435" s="95" t="s">
        <v>1258</v>
      </c>
      <c r="C1435" s="91"/>
      <c r="D1435" s="91"/>
      <c r="E1435" s="190"/>
      <c r="F1435" s="158"/>
      <c r="G1435" s="199">
        <v>0</v>
      </c>
      <c r="H1435" s="179">
        <f t="shared" si="24"/>
        <v>0</v>
      </c>
      <c r="I1435" s="158"/>
      <c r="J1435" s="158"/>
      <c r="K1435" s="158"/>
      <c r="L1435" s="158"/>
    </row>
    <row r="1436" spans="1:12" ht="15.75" x14ac:dyDescent="0.25">
      <c r="A1436" s="91"/>
      <c r="B1436" s="95" t="s">
        <v>1259</v>
      </c>
      <c r="C1436" s="91"/>
      <c r="D1436" s="91"/>
      <c r="E1436" s="190"/>
      <c r="F1436" s="158"/>
      <c r="G1436" s="199">
        <v>0</v>
      </c>
      <c r="H1436" s="179">
        <f t="shared" si="24"/>
        <v>0</v>
      </c>
      <c r="I1436" s="158"/>
      <c r="J1436" s="158"/>
      <c r="K1436" s="158"/>
      <c r="L1436" s="158"/>
    </row>
    <row r="1437" spans="1:12" ht="15.75" x14ac:dyDescent="0.25">
      <c r="A1437" s="91"/>
      <c r="B1437" s="95" t="s">
        <v>1260</v>
      </c>
      <c r="C1437" s="91"/>
      <c r="D1437" s="91"/>
      <c r="E1437" s="190"/>
      <c r="F1437" s="158"/>
      <c r="G1437" s="199">
        <v>0</v>
      </c>
      <c r="H1437" s="179">
        <f t="shared" si="24"/>
        <v>0</v>
      </c>
      <c r="I1437" s="158"/>
      <c r="J1437" s="158"/>
      <c r="K1437" s="158"/>
      <c r="L1437" s="158"/>
    </row>
    <row r="1438" spans="1:12" ht="15.75" x14ac:dyDescent="0.25">
      <c r="A1438" s="91"/>
      <c r="B1438" s="95" t="s">
        <v>1208</v>
      </c>
      <c r="C1438" s="91"/>
      <c r="D1438" s="91"/>
      <c r="E1438" s="190"/>
      <c r="F1438" s="158"/>
      <c r="G1438" s="199">
        <v>0</v>
      </c>
      <c r="H1438" s="179">
        <f t="shared" si="24"/>
        <v>0</v>
      </c>
      <c r="I1438" s="158"/>
      <c r="J1438" s="158"/>
      <c r="K1438" s="158"/>
      <c r="L1438" s="158"/>
    </row>
    <row r="1439" spans="1:12" ht="47.25" x14ac:dyDescent="0.25">
      <c r="A1439" s="91"/>
      <c r="B1439" s="95" t="s">
        <v>1209</v>
      </c>
      <c r="C1439" s="91"/>
      <c r="D1439" s="91"/>
      <c r="E1439" s="190"/>
      <c r="F1439" s="158"/>
      <c r="G1439" s="199">
        <v>0</v>
      </c>
      <c r="H1439" s="179">
        <f t="shared" si="24"/>
        <v>0</v>
      </c>
      <c r="I1439" s="158"/>
      <c r="J1439" s="158"/>
      <c r="K1439" s="158"/>
      <c r="L1439" s="158"/>
    </row>
    <row r="1440" spans="1:12" ht="15.75" x14ac:dyDescent="0.25">
      <c r="A1440" s="91"/>
      <c r="B1440" s="95" t="s">
        <v>1210</v>
      </c>
      <c r="C1440" s="91"/>
      <c r="D1440" s="91"/>
      <c r="E1440" s="190"/>
      <c r="F1440" s="158"/>
      <c r="G1440" s="199">
        <v>0</v>
      </c>
      <c r="H1440" s="179">
        <f t="shared" si="24"/>
        <v>0</v>
      </c>
      <c r="I1440" s="158"/>
      <c r="J1440" s="158"/>
      <c r="K1440" s="158"/>
      <c r="L1440" s="158"/>
    </row>
    <row r="1441" spans="1:12" ht="15.75" x14ac:dyDescent="0.25">
      <c r="A1441" s="91"/>
      <c r="B1441" s="95" t="s">
        <v>1211</v>
      </c>
      <c r="C1441" s="91"/>
      <c r="D1441" s="91"/>
      <c r="E1441" s="190"/>
      <c r="F1441" s="158"/>
      <c r="G1441" s="199">
        <v>0</v>
      </c>
      <c r="H1441" s="179">
        <f t="shared" si="24"/>
        <v>0</v>
      </c>
      <c r="I1441" s="158"/>
      <c r="J1441" s="158"/>
      <c r="K1441" s="158"/>
      <c r="L1441" s="158"/>
    </row>
    <row r="1442" spans="1:12" ht="31.5" x14ac:dyDescent="0.25">
      <c r="A1442" s="91"/>
      <c r="B1442" s="95" t="s">
        <v>786</v>
      </c>
      <c r="C1442" s="91"/>
      <c r="D1442" s="91"/>
      <c r="E1442" s="190"/>
      <c r="F1442" s="158"/>
      <c r="G1442" s="199">
        <v>0</v>
      </c>
      <c r="H1442" s="179">
        <f t="shared" si="24"/>
        <v>0</v>
      </c>
      <c r="I1442" s="158"/>
      <c r="J1442" s="158"/>
      <c r="K1442" s="158"/>
      <c r="L1442" s="158"/>
    </row>
    <row r="1443" spans="1:12" ht="31.5" x14ac:dyDescent="0.25">
      <c r="A1443" s="91"/>
      <c r="B1443" s="95" t="s">
        <v>787</v>
      </c>
      <c r="C1443" s="91"/>
      <c r="D1443" s="91"/>
      <c r="E1443" s="190"/>
      <c r="F1443" s="158"/>
      <c r="G1443" s="199">
        <v>0</v>
      </c>
      <c r="H1443" s="179">
        <f t="shared" si="24"/>
        <v>0</v>
      </c>
      <c r="I1443" s="158"/>
      <c r="J1443" s="158"/>
      <c r="K1443" s="158"/>
      <c r="L1443" s="158"/>
    </row>
    <row r="1444" spans="1:12" ht="15.75" x14ac:dyDescent="0.25">
      <c r="A1444" s="91"/>
      <c r="B1444" s="95" t="s">
        <v>788</v>
      </c>
      <c r="C1444" s="91"/>
      <c r="D1444" s="91"/>
      <c r="E1444" s="190"/>
      <c r="F1444" s="158"/>
      <c r="G1444" s="199">
        <v>0</v>
      </c>
      <c r="H1444" s="179">
        <f t="shared" si="24"/>
        <v>0</v>
      </c>
      <c r="I1444" s="158"/>
      <c r="J1444" s="158"/>
      <c r="K1444" s="158"/>
      <c r="L1444" s="158"/>
    </row>
    <row r="1445" spans="1:12" ht="31.5" x14ac:dyDescent="0.25">
      <c r="A1445" s="91"/>
      <c r="B1445" s="95" t="s">
        <v>789</v>
      </c>
      <c r="C1445" s="91"/>
      <c r="D1445" s="91"/>
      <c r="E1445" s="190"/>
      <c r="F1445" s="158"/>
      <c r="G1445" s="199">
        <v>0</v>
      </c>
      <c r="H1445" s="179">
        <f t="shared" si="24"/>
        <v>0</v>
      </c>
      <c r="I1445" s="158"/>
      <c r="J1445" s="158"/>
      <c r="K1445" s="158"/>
      <c r="L1445" s="158"/>
    </row>
    <row r="1446" spans="1:12" ht="15.75" x14ac:dyDescent="0.25">
      <c r="A1446" s="91"/>
      <c r="B1446" s="95" t="s">
        <v>790</v>
      </c>
      <c r="C1446" s="91"/>
      <c r="D1446" s="91"/>
      <c r="E1446" s="190"/>
      <c r="F1446" s="158"/>
      <c r="G1446" s="199">
        <v>0</v>
      </c>
      <c r="H1446" s="179">
        <f t="shared" si="24"/>
        <v>0</v>
      </c>
      <c r="I1446" s="158"/>
      <c r="J1446" s="158"/>
      <c r="K1446" s="158"/>
      <c r="L1446" s="158"/>
    </row>
    <row r="1447" spans="1:12" ht="31.5" x14ac:dyDescent="0.25">
      <c r="A1447" s="91"/>
      <c r="B1447" s="95" t="s">
        <v>791</v>
      </c>
      <c r="C1447" s="91"/>
      <c r="D1447" s="91"/>
      <c r="E1447" s="190"/>
      <c r="F1447" s="158"/>
      <c r="G1447" s="199">
        <v>0</v>
      </c>
      <c r="H1447" s="179">
        <f t="shared" si="24"/>
        <v>0</v>
      </c>
      <c r="I1447" s="158"/>
      <c r="J1447" s="158"/>
      <c r="K1447" s="158"/>
      <c r="L1447" s="158"/>
    </row>
    <row r="1448" spans="1:12" ht="15.75" x14ac:dyDescent="0.25">
      <c r="A1448" s="91"/>
      <c r="B1448" s="95" t="s">
        <v>1212</v>
      </c>
      <c r="C1448" s="91"/>
      <c r="D1448" s="91"/>
      <c r="E1448" s="190"/>
      <c r="F1448" s="158"/>
      <c r="G1448" s="199">
        <v>0</v>
      </c>
      <c r="H1448" s="179">
        <f t="shared" si="24"/>
        <v>0</v>
      </c>
      <c r="I1448" s="158"/>
      <c r="J1448" s="158"/>
      <c r="K1448" s="158"/>
      <c r="L1448" s="158"/>
    </row>
    <row r="1449" spans="1:12" ht="47.25" x14ac:dyDescent="0.25">
      <c r="A1449" s="91"/>
      <c r="B1449" s="95" t="s">
        <v>1261</v>
      </c>
      <c r="C1449" s="91"/>
      <c r="D1449" s="91"/>
      <c r="E1449" s="190"/>
      <c r="F1449" s="158"/>
      <c r="G1449" s="199">
        <v>0</v>
      </c>
      <c r="H1449" s="179">
        <f t="shared" si="24"/>
        <v>0</v>
      </c>
      <c r="I1449" s="158"/>
      <c r="J1449" s="158"/>
      <c r="K1449" s="158"/>
      <c r="L1449" s="158"/>
    </row>
    <row r="1450" spans="1:12" ht="15.75" x14ac:dyDescent="0.25">
      <c r="A1450" s="91"/>
      <c r="B1450" s="95" t="s">
        <v>96</v>
      </c>
      <c r="C1450" s="91"/>
      <c r="D1450" s="91"/>
      <c r="E1450" s="190"/>
      <c r="F1450" s="158"/>
      <c r="G1450" s="199">
        <v>0</v>
      </c>
      <c r="H1450" s="179">
        <f t="shared" si="24"/>
        <v>0</v>
      </c>
      <c r="I1450" s="158"/>
      <c r="J1450" s="158"/>
      <c r="K1450" s="158"/>
      <c r="L1450" s="158"/>
    </row>
    <row r="1451" spans="1:12" ht="15.75" x14ac:dyDescent="0.25">
      <c r="A1451" s="91"/>
      <c r="B1451" s="95" t="s">
        <v>1262</v>
      </c>
      <c r="C1451" s="91"/>
      <c r="D1451" s="91"/>
      <c r="E1451" s="190"/>
      <c r="F1451" s="158"/>
      <c r="G1451" s="199">
        <v>0</v>
      </c>
      <c r="H1451" s="179">
        <f t="shared" si="24"/>
        <v>0</v>
      </c>
      <c r="I1451" s="158"/>
      <c r="J1451" s="158"/>
      <c r="K1451" s="158"/>
      <c r="L1451" s="158"/>
    </row>
    <row r="1452" spans="1:12" ht="15.75" x14ac:dyDescent="0.25">
      <c r="A1452" s="91"/>
      <c r="B1452" s="95" t="s">
        <v>1263</v>
      </c>
      <c r="C1452" s="91"/>
      <c r="D1452" s="91"/>
      <c r="E1452" s="190"/>
      <c r="F1452" s="158"/>
      <c r="G1452" s="199">
        <v>0</v>
      </c>
      <c r="H1452" s="179">
        <f t="shared" si="24"/>
        <v>0</v>
      </c>
      <c r="I1452" s="158"/>
      <c r="J1452" s="158"/>
      <c r="K1452" s="158"/>
      <c r="L1452" s="158"/>
    </row>
    <row r="1453" spans="1:12" ht="15.75" x14ac:dyDescent="0.25">
      <c r="A1453" s="91"/>
      <c r="B1453" s="95" t="s">
        <v>1264</v>
      </c>
      <c r="C1453" s="91"/>
      <c r="D1453" s="91"/>
      <c r="E1453" s="190"/>
      <c r="F1453" s="158"/>
      <c r="G1453" s="199">
        <v>0</v>
      </c>
      <c r="H1453" s="179">
        <f t="shared" si="24"/>
        <v>0</v>
      </c>
      <c r="I1453" s="158"/>
      <c r="J1453" s="158"/>
      <c r="K1453" s="158"/>
      <c r="L1453" s="158"/>
    </row>
    <row r="1454" spans="1:12" ht="15.75" x14ac:dyDescent="0.25">
      <c r="A1454" s="91"/>
      <c r="B1454" s="95" t="s">
        <v>1265</v>
      </c>
      <c r="C1454" s="91"/>
      <c r="D1454" s="91"/>
      <c r="E1454" s="190"/>
      <c r="F1454" s="158"/>
      <c r="G1454" s="199">
        <v>0</v>
      </c>
      <c r="H1454" s="179">
        <f t="shared" si="24"/>
        <v>0</v>
      </c>
      <c r="I1454" s="158"/>
      <c r="J1454" s="158"/>
      <c r="K1454" s="158"/>
      <c r="L1454" s="158"/>
    </row>
    <row r="1455" spans="1:12" ht="15.75" x14ac:dyDescent="0.25">
      <c r="A1455" s="91"/>
      <c r="B1455" s="95" t="s">
        <v>1219</v>
      </c>
      <c r="C1455" s="91"/>
      <c r="D1455" s="91"/>
      <c r="E1455" s="190"/>
      <c r="F1455" s="158"/>
      <c r="G1455" s="199">
        <v>0</v>
      </c>
      <c r="H1455" s="179">
        <f t="shared" si="24"/>
        <v>0</v>
      </c>
      <c r="I1455" s="158"/>
      <c r="J1455" s="158"/>
      <c r="K1455" s="158"/>
      <c r="L1455" s="158"/>
    </row>
    <row r="1456" spans="1:12" ht="47.25" x14ac:dyDescent="0.25">
      <c r="A1456" s="91"/>
      <c r="B1456" s="95" t="s">
        <v>943</v>
      </c>
      <c r="C1456" s="91"/>
      <c r="D1456" s="91"/>
      <c r="E1456" s="190"/>
      <c r="F1456" s="158"/>
      <c r="G1456" s="199">
        <v>0</v>
      </c>
      <c r="H1456" s="179">
        <f t="shared" si="24"/>
        <v>0</v>
      </c>
      <c r="I1456" s="158"/>
      <c r="J1456" s="158"/>
      <c r="K1456" s="158"/>
      <c r="L1456" s="158"/>
    </row>
    <row r="1457" spans="1:12" ht="47.25" x14ac:dyDescent="0.25">
      <c r="A1457" s="91"/>
      <c r="B1457" s="95" t="s">
        <v>944</v>
      </c>
      <c r="C1457" s="91"/>
      <c r="D1457" s="91"/>
      <c r="E1457" s="190"/>
      <c r="F1457" s="158"/>
      <c r="G1457" s="199">
        <v>0</v>
      </c>
      <c r="H1457" s="179">
        <f t="shared" si="24"/>
        <v>0</v>
      </c>
      <c r="I1457" s="158"/>
      <c r="J1457" s="158"/>
      <c r="K1457" s="158"/>
      <c r="L1457" s="158"/>
    </row>
    <row r="1458" spans="1:12" ht="15.75" x14ac:dyDescent="0.25">
      <c r="A1458" s="91"/>
      <c r="B1458" s="95" t="s">
        <v>928</v>
      </c>
      <c r="C1458" s="91"/>
      <c r="D1458" s="91"/>
      <c r="E1458" s="190"/>
      <c r="F1458" s="158"/>
      <c r="G1458" s="199">
        <v>0</v>
      </c>
      <c r="H1458" s="179">
        <f t="shared" si="24"/>
        <v>0</v>
      </c>
      <c r="I1458" s="158"/>
      <c r="J1458" s="158"/>
      <c r="K1458" s="158"/>
      <c r="L1458" s="158"/>
    </row>
    <row r="1459" spans="1:12" ht="15.75" x14ac:dyDescent="0.25">
      <c r="A1459" s="91"/>
      <c r="B1459" s="95" t="s">
        <v>945</v>
      </c>
      <c r="C1459" s="91"/>
      <c r="D1459" s="91"/>
      <c r="E1459" s="190"/>
      <c r="F1459" s="158"/>
      <c r="G1459" s="199">
        <v>0</v>
      </c>
      <c r="H1459" s="179">
        <f t="shared" si="24"/>
        <v>0</v>
      </c>
      <c r="I1459" s="158"/>
      <c r="J1459" s="158"/>
      <c r="K1459" s="158"/>
      <c r="L1459" s="158"/>
    </row>
    <row r="1460" spans="1:12" ht="15.75" x14ac:dyDescent="0.25">
      <c r="A1460" s="91"/>
      <c r="B1460" s="95" t="s">
        <v>946</v>
      </c>
      <c r="C1460" s="91"/>
      <c r="D1460" s="91"/>
      <c r="E1460" s="190"/>
      <c r="F1460" s="158"/>
      <c r="G1460" s="199">
        <v>0</v>
      </c>
      <c r="H1460" s="179">
        <f t="shared" si="24"/>
        <v>0</v>
      </c>
      <c r="I1460" s="158"/>
      <c r="J1460" s="158"/>
      <c r="K1460" s="158"/>
      <c r="L1460" s="158"/>
    </row>
    <row r="1461" spans="1:12" ht="15.75" x14ac:dyDescent="0.25">
      <c r="A1461" s="91"/>
      <c r="B1461" s="95" t="s">
        <v>947</v>
      </c>
      <c r="C1461" s="91"/>
      <c r="D1461" s="91"/>
      <c r="E1461" s="190"/>
      <c r="F1461" s="158"/>
      <c r="G1461" s="199">
        <v>0</v>
      </c>
      <c r="H1461" s="179">
        <f t="shared" si="24"/>
        <v>0</v>
      </c>
      <c r="I1461" s="158"/>
      <c r="J1461" s="158"/>
      <c r="K1461" s="158"/>
      <c r="L1461" s="158"/>
    </row>
    <row r="1462" spans="1:12" ht="15.75" x14ac:dyDescent="0.25">
      <c r="A1462" s="91"/>
      <c r="B1462" s="95" t="s">
        <v>948</v>
      </c>
      <c r="C1462" s="91"/>
      <c r="D1462" s="91"/>
      <c r="E1462" s="190"/>
      <c r="F1462" s="158"/>
      <c r="G1462" s="199">
        <v>0</v>
      </c>
      <c r="H1462" s="179">
        <f t="shared" si="24"/>
        <v>0</v>
      </c>
      <c r="I1462" s="158"/>
      <c r="J1462" s="158"/>
      <c r="K1462" s="158"/>
      <c r="L1462" s="158"/>
    </row>
    <row r="1463" spans="1:12" ht="15.75" x14ac:dyDescent="0.25">
      <c r="A1463" s="91"/>
      <c r="B1463" s="95" t="s">
        <v>949</v>
      </c>
      <c r="C1463" s="91"/>
      <c r="D1463" s="91"/>
      <c r="E1463" s="190"/>
      <c r="F1463" s="158"/>
      <c r="G1463" s="199">
        <v>0</v>
      </c>
      <c r="H1463" s="179">
        <f t="shared" si="24"/>
        <v>0</v>
      </c>
      <c r="I1463" s="158"/>
      <c r="J1463" s="158"/>
      <c r="K1463" s="158"/>
      <c r="L1463" s="158"/>
    </row>
    <row r="1464" spans="1:12" ht="15.75" x14ac:dyDescent="0.25">
      <c r="A1464" s="91"/>
      <c r="B1464" s="95" t="s">
        <v>1226</v>
      </c>
      <c r="C1464" s="91"/>
      <c r="D1464" s="91"/>
      <c r="E1464" s="190"/>
      <c r="F1464" s="158"/>
      <c r="G1464" s="199">
        <v>0</v>
      </c>
      <c r="H1464" s="179">
        <f t="shared" ref="H1464:H1527" si="25">+G1464*F1464</f>
        <v>0</v>
      </c>
      <c r="I1464" s="158"/>
      <c r="J1464" s="158"/>
      <c r="K1464" s="158"/>
      <c r="L1464" s="158"/>
    </row>
    <row r="1465" spans="1:12" ht="47.25" x14ac:dyDescent="0.25">
      <c r="A1465" s="91"/>
      <c r="B1465" s="95" t="s">
        <v>1227</v>
      </c>
      <c r="C1465" s="91"/>
      <c r="D1465" s="91"/>
      <c r="E1465" s="190"/>
      <c r="F1465" s="158"/>
      <c r="G1465" s="199">
        <v>0</v>
      </c>
      <c r="H1465" s="179">
        <f t="shared" si="25"/>
        <v>0</v>
      </c>
      <c r="I1465" s="158"/>
      <c r="J1465" s="158"/>
      <c r="K1465" s="158"/>
      <c r="L1465" s="158"/>
    </row>
    <row r="1466" spans="1:12" ht="31.5" x14ac:dyDescent="0.25">
      <c r="A1466" s="91"/>
      <c r="B1466" s="95" t="s">
        <v>1228</v>
      </c>
      <c r="C1466" s="91"/>
      <c r="D1466" s="91"/>
      <c r="E1466" s="190"/>
      <c r="F1466" s="158"/>
      <c r="G1466" s="199">
        <v>0</v>
      </c>
      <c r="H1466" s="179">
        <f t="shared" si="25"/>
        <v>0</v>
      </c>
      <c r="I1466" s="158"/>
      <c r="J1466" s="158"/>
      <c r="K1466" s="158"/>
      <c r="L1466" s="158"/>
    </row>
    <row r="1467" spans="1:12" ht="31.5" x14ac:dyDescent="0.25">
      <c r="A1467" s="91"/>
      <c r="B1467" s="95" t="s">
        <v>1153</v>
      </c>
      <c r="C1467" s="91"/>
      <c r="D1467" s="91"/>
      <c r="E1467" s="190"/>
      <c r="F1467" s="158"/>
      <c r="G1467" s="199">
        <v>0</v>
      </c>
      <c r="H1467" s="179">
        <f t="shared" si="25"/>
        <v>0</v>
      </c>
      <c r="I1467" s="158"/>
      <c r="J1467" s="158"/>
      <c r="K1467" s="158"/>
      <c r="L1467" s="158"/>
    </row>
    <row r="1468" spans="1:12" ht="47.25" x14ac:dyDescent="0.25">
      <c r="A1468" s="91"/>
      <c r="B1468" s="95" t="s">
        <v>1154</v>
      </c>
      <c r="C1468" s="91"/>
      <c r="D1468" s="91"/>
      <c r="E1468" s="190"/>
      <c r="F1468" s="158"/>
      <c r="G1468" s="199">
        <v>0</v>
      </c>
      <c r="H1468" s="179">
        <f t="shared" si="25"/>
        <v>0</v>
      </c>
      <c r="I1468" s="158"/>
      <c r="J1468" s="158"/>
      <c r="K1468" s="158"/>
      <c r="L1468" s="158"/>
    </row>
    <row r="1469" spans="1:12" ht="15.75" x14ac:dyDescent="0.25">
      <c r="A1469" s="91"/>
      <c r="B1469" s="95" t="s">
        <v>1266</v>
      </c>
      <c r="C1469" s="91"/>
      <c r="D1469" s="91"/>
      <c r="E1469" s="190"/>
      <c r="F1469" s="158"/>
      <c r="G1469" s="199">
        <v>0</v>
      </c>
      <c r="H1469" s="179">
        <f t="shared" si="25"/>
        <v>0</v>
      </c>
      <c r="I1469" s="158"/>
      <c r="J1469" s="158"/>
      <c r="K1469" s="158"/>
      <c r="L1469" s="158"/>
    </row>
    <row r="1470" spans="1:12" ht="31.5" x14ac:dyDescent="0.25">
      <c r="A1470" s="91"/>
      <c r="B1470" s="95" t="s">
        <v>1267</v>
      </c>
      <c r="C1470" s="91"/>
      <c r="D1470" s="91"/>
      <c r="E1470" s="190"/>
      <c r="F1470" s="158"/>
      <c r="G1470" s="199">
        <v>0</v>
      </c>
      <c r="H1470" s="179">
        <f t="shared" si="25"/>
        <v>0</v>
      </c>
      <c r="I1470" s="158"/>
      <c r="J1470" s="158"/>
      <c r="K1470" s="158"/>
      <c r="L1470" s="158"/>
    </row>
    <row r="1471" spans="1:12" ht="15.75" x14ac:dyDescent="0.25">
      <c r="A1471" s="91"/>
      <c r="B1471" s="95" t="s">
        <v>1268</v>
      </c>
      <c r="C1471" s="91"/>
      <c r="D1471" s="91"/>
      <c r="E1471" s="190"/>
      <c r="F1471" s="158"/>
      <c r="G1471" s="199">
        <v>0</v>
      </c>
      <c r="H1471" s="179">
        <f t="shared" si="25"/>
        <v>0</v>
      </c>
      <c r="I1471" s="158"/>
      <c r="J1471" s="158"/>
      <c r="K1471" s="158"/>
      <c r="L1471" s="158"/>
    </row>
    <row r="1472" spans="1:12" ht="31.5" x14ac:dyDescent="0.25">
      <c r="A1472" s="91"/>
      <c r="B1472" s="95" t="s">
        <v>1156</v>
      </c>
      <c r="C1472" s="91"/>
      <c r="D1472" s="91"/>
      <c r="E1472" s="190"/>
      <c r="F1472" s="158"/>
      <c r="G1472" s="199">
        <v>0</v>
      </c>
      <c r="H1472" s="179">
        <f t="shared" si="25"/>
        <v>0</v>
      </c>
      <c r="I1472" s="158"/>
      <c r="J1472" s="158"/>
      <c r="K1472" s="158"/>
      <c r="L1472" s="158"/>
    </row>
    <row r="1473" spans="1:12" ht="31.5" x14ac:dyDescent="0.25">
      <c r="A1473" s="91"/>
      <c r="B1473" s="95" t="s">
        <v>1157</v>
      </c>
      <c r="C1473" s="91"/>
      <c r="D1473" s="91"/>
      <c r="E1473" s="190"/>
      <c r="F1473" s="158"/>
      <c r="G1473" s="199">
        <v>0</v>
      </c>
      <c r="H1473" s="179">
        <f t="shared" si="25"/>
        <v>0</v>
      </c>
      <c r="I1473" s="158"/>
      <c r="J1473" s="158"/>
      <c r="K1473" s="158"/>
      <c r="L1473" s="158"/>
    </row>
    <row r="1474" spans="1:12" ht="15.75" x14ac:dyDescent="0.25">
      <c r="A1474" s="91"/>
      <c r="B1474" s="95" t="s">
        <v>1158</v>
      </c>
      <c r="C1474" s="91"/>
      <c r="D1474" s="91"/>
      <c r="E1474" s="190"/>
      <c r="F1474" s="158"/>
      <c r="G1474" s="199">
        <v>0</v>
      </c>
      <c r="H1474" s="179">
        <f t="shared" si="25"/>
        <v>0</v>
      </c>
      <c r="I1474" s="158"/>
      <c r="J1474" s="158"/>
      <c r="K1474" s="158"/>
      <c r="L1474" s="158"/>
    </row>
    <row r="1475" spans="1:12" ht="47.25" x14ac:dyDescent="0.25">
      <c r="A1475" s="91"/>
      <c r="B1475" s="95" t="s">
        <v>1159</v>
      </c>
      <c r="C1475" s="91"/>
      <c r="D1475" s="91"/>
      <c r="E1475" s="190"/>
      <c r="F1475" s="158"/>
      <c r="G1475" s="199">
        <v>0</v>
      </c>
      <c r="H1475" s="179">
        <f t="shared" si="25"/>
        <v>0</v>
      </c>
      <c r="I1475" s="158"/>
      <c r="J1475" s="158"/>
      <c r="K1475" s="158"/>
      <c r="L1475" s="158"/>
    </row>
    <row r="1476" spans="1:12" ht="31.5" x14ac:dyDescent="0.25">
      <c r="A1476" s="91"/>
      <c r="B1476" s="95" t="s">
        <v>1160</v>
      </c>
      <c r="C1476" s="91"/>
      <c r="D1476" s="91"/>
      <c r="E1476" s="190"/>
      <c r="F1476" s="158"/>
      <c r="G1476" s="199">
        <v>0</v>
      </c>
      <c r="H1476" s="179">
        <f t="shared" si="25"/>
        <v>0</v>
      </c>
      <c r="I1476" s="158"/>
      <c r="J1476" s="158"/>
      <c r="K1476" s="158"/>
      <c r="L1476" s="158"/>
    </row>
    <row r="1477" spans="1:12" ht="31.5" x14ac:dyDescent="0.25">
      <c r="A1477" s="91"/>
      <c r="B1477" s="95" t="s">
        <v>1161</v>
      </c>
      <c r="C1477" s="91"/>
      <c r="D1477" s="91"/>
      <c r="E1477" s="190"/>
      <c r="F1477" s="158"/>
      <c r="G1477" s="199">
        <v>0</v>
      </c>
      <c r="H1477" s="179">
        <f t="shared" si="25"/>
        <v>0</v>
      </c>
      <c r="I1477" s="158"/>
      <c r="J1477" s="158"/>
      <c r="K1477" s="158"/>
      <c r="L1477" s="158"/>
    </row>
    <row r="1478" spans="1:12" ht="15.75" x14ac:dyDescent="0.25">
      <c r="A1478" s="91"/>
      <c r="B1478" s="95" t="s">
        <v>1162</v>
      </c>
      <c r="C1478" s="91"/>
      <c r="D1478" s="91"/>
      <c r="E1478" s="190"/>
      <c r="F1478" s="158"/>
      <c r="G1478" s="199">
        <v>0</v>
      </c>
      <c r="H1478" s="179">
        <f t="shared" si="25"/>
        <v>0</v>
      </c>
      <c r="I1478" s="158"/>
      <c r="J1478" s="158"/>
      <c r="K1478" s="158"/>
      <c r="L1478" s="158"/>
    </row>
    <row r="1479" spans="1:12" ht="15.75" x14ac:dyDescent="0.25">
      <c r="A1479" s="91"/>
      <c r="B1479" s="95" t="s">
        <v>1163</v>
      </c>
      <c r="C1479" s="91"/>
      <c r="D1479" s="91"/>
      <c r="E1479" s="190"/>
      <c r="F1479" s="158"/>
      <c r="G1479" s="199">
        <v>0</v>
      </c>
      <c r="H1479" s="179">
        <f t="shared" si="25"/>
        <v>0</v>
      </c>
      <c r="I1479" s="158"/>
      <c r="J1479" s="158"/>
      <c r="K1479" s="158"/>
      <c r="L1479" s="158"/>
    </row>
    <row r="1480" spans="1:12" ht="15.75" x14ac:dyDescent="0.25">
      <c r="A1480" s="91"/>
      <c r="B1480" s="95" t="s">
        <v>1164</v>
      </c>
      <c r="C1480" s="91"/>
      <c r="D1480" s="91"/>
      <c r="E1480" s="190"/>
      <c r="F1480" s="158"/>
      <c r="G1480" s="199">
        <v>0</v>
      </c>
      <c r="H1480" s="179">
        <f t="shared" si="25"/>
        <v>0</v>
      </c>
      <c r="I1480" s="158"/>
      <c r="J1480" s="158"/>
      <c r="K1480" s="158"/>
      <c r="L1480" s="158"/>
    </row>
    <row r="1481" spans="1:12" ht="15.75" x14ac:dyDescent="0.25">
      <c r="A1481" s="91"/>
      <c r="B1481" s="95" t="s">
        <v>1230</v>
      </c>
      <c r="C1481" s="91"/>
      <c r="D1481" s="91"/>
      <c r="E1481" s="190"/>
      <c r="F1481" s="158"/>
      <c r="G1481" s="199">
        <v>0</v>
      </c>
      <c r="H1481" s="179">
        <f t="shared" si="25"/>
        <v>0</v>
      </c>
      <c r="I1481" s="158"/>
      <c r="J1481" s="158"/>
      <c r="K1481" s="158"/>
      <c r="L1481" s="158"/>
    </row>
    <row r="1482" spans="1:12" ht="31.5" x14ac:dyDescent="0.25">
      <c r="A1482" s="91"/>
      <c r="B1482" s="95" t="s">
        <v>1166</v>
      </c>
      <c r="C1482" s="91"/>
      <c r="D1482" s="91"/>
      <c r="E1482" s="190"/>
      <c r="F1482" s="158"/>
      <c r="G1482" s="199">
        <v>0</v>
      </c>
      <c r="H1482" s="179">
        <f t="shared" si="25"/>
        <v>0</v>
      </c>
      <c r="I1482" s="158"/>
      <c r="J1482" s="158"/>
      <c r="K1482" s="158"/>
      <c r="L1482" s="158"/>
    </row>
    <row r="1483" spans="1:12" ht="63" x14ac:dyDescent="0.25">
      <c r="A1483" s="91"/>
      <c r="B1483" s="95" t="s">
        <v>1167</v>
      </c>
      <c r="C1483" s="91"/>
      <c r="D1483" s="91"/>
      <c r="E1483" s="190"/>
      <c r="F1483" s="158"/>
      <c r="G1483" s="199">
        <v>0</v>
      </c>
      <c r="H1483" s="179">
        <f t="shared" si="25"/>
        <v>0</v>
      </c>
      <c r="I1483" s="158"/>
      <c r="J1483" s="158"/>
      <c r="K1483" s="158"/>
      <c r="L1483" s="158"/>
    </row>
    <row r="1484" spans="1:12" ht="31.5" x14ac:dyDescent="0.25">
      <c r="A1484" s="91"/>
      <c r="B1484" s="95" t="s">
        <v>1168</v>
      </c>
      <c r="C1484" s="91"/>
      <c r="D1484" s="91"/>
      <c r="E1484" s="190"/>
      <c r="F1484" s="158"/>
      <c r="G1484" s="199">
        <v>0</v>
      </c>
      <c r="H1484" s="179">
        <f t="shared" si="25"/>
        <v>0</v>
      </c>
      <c r="I1484" s="158"/>
      <c r="J1484" s="158"/>
      <c r="K1484" s="158"/>
      <c r="L1484" s="158"/>
    </row>
    <row r="1485" spans="1:12" ht="47.25" x14ac:dyDescent="0.25">
      <c r="A1485" s="91"/>
      <c r="B1485" s="95" t="s">
        <v>1169</v>
      </c>
      <c r="C1485" s="91"/>
      <c r="D1485" s="91"/>
      <c r="E1485" s="190"/>
      <c r="F1485" s="158"/>
      <c r="G1485" s="199">
        <v>0</v>
      </c>
      <c r="H1485" s="179">
        <f t="shared" si="25"/>
        <v>0</v>
      </c>
      <c r="I1485" s="158"/>
      <c r="J1485" s="158"/>
      <c r="K1485" s="158"/>
      <c r="L1485" s="158"/>
    </row>
    <row r="1486" spans="1:12" ht="15.75" x14ac:dyDescent="0.25">
      <c r="A1486" s="91"/>
      <c r="B1486" s="95" t="s">
        <v>1170</v>
      </c>
      <c r="C1486" s="91"/>
      <c r="D1486" s="91"/>
      <c r="E1486" s="190"/>
      <c r="F1486" s="158"/>
      <c r="G1486" s="199">
        <v>0</v>
      </c>
      <c r="H1486" s="179">
        <f t="shared" si="25"/>
        <v>0</v>
      </c>
      <c r="I1486" s="158"/>
      <c r="J1486" s="158"/>
      <c r="K1486" s="158"/>
      <c r="L1486" s="158"/>
    </row>
    <row r="1487" spans="1:12" ht="15.75" x14ac:dyDescent="0.25">
      <c r="A1487" s="91"/>
      <c r="B1487" s="95" t="s">
        <v>1171</v>
      </c>
      <c r="C1487" s="91"/>
      <c r="D1487" s="91"/>
      <c r="E1487" s="190"/>
      <c r="F1487" s="158"/>
      <c r="G1487" s="199">
        <v>0</v>
      </c>
      <c r="H1487" s="179">
        <f t="shared" si="25"/>
        <v>0</v>
      </c>
      <c r="I1487" s="158"/>
      <c r="J1487" s="158"/>
      <c r="K1487" s="158"/>
      <c r="L1487" s="158"/>
    </row>
    <row r="1488" spans="1:12" ht="15.75" x14ac:dyDescent="0.25">
      <c r="A1488" s="91"/>
      <c r="B1488" s="95" t="s">
        <v>1172</v>
      </c>
      <c r="C1488" s="91"/>
      <c r="D1488" s="91"/>
      <c r="E1488" s="190"/>
      <c r="F1488" s="158"/>
      <c r="G1488" s="199">
        <v>0</v>
      </c>
      <c r="H1488" s="179">
        <f t="shared" si="25"/>
        <v>0</v>
      </c>
      <c r="I1488" s="158"/>
      <c r="J1488" s="158"/>
      <c r="K1488" s="158"/>
      <c r="L1488" s="158"/>
    </row>
    <row r="1489" spans="1:12" ht="15.75" x14ac:dyDescent="0.25">
      <c r="A1489" s="91"/>
      <c r="B1489" s="95" t="s">
        <v>1173</v>
      </c>
      <c r="C1489" s="91"/>
      <c r="D1489" s="91"/>
      <c r="E1489" s="190"/>
      <c r="F1489" s="158"/>
      <c r="G1489" s="199">
        <v>0</v>
      </c>
      <c r="H1489" s="179">
        <f t="shared" si="25"/>
        <v>0</v>
      </c>
      <c r="I1489" s="158"/>
      <c r="J1489" s="158"/>
      <c r="K1489" s="158"/>
      <c r="L1489" s="158"/>
    </row>
    <row r="1490" spans="1:12" ht="31.5" x14ac:dyDescent="0.25">
      <c r="A1490" s="91"/>
      <c r="B1490" s="95" t="s">
        <v>1174</v>
      </c>
      <c r="C1490" s="91"/>
      <c r="D1490" s="91"/>
      <c r="E1490" s="190"/>
      <c r="F1490" s="158"/>
      <c r="G1490" s="199">
        <v>0</v>
      </c>
      <c r="H1490" s="179">
        <f t="shared" si="25"/>
        <v>0</v>
      </c>
      <c r="I1490" s="158"/>
      <c r="J1490" s="158"/>
      <c r="K1490" s="158"/>
      <c r="L1490" s="158"/>
    </row>
    <row r="1491" spans="1:12" ht="15.75" x14ac:dyDescent="0.25">
      <c r="A1491" s="91"/>
      <c r="B1491" s="95" t="s">
        <v>1175</v>
      </c>
      <c r="C1491" s="91"/>
      <c r="D1491" s="91"/>
      <c r="E1491" s="190"/>
      <c r="F1491" s="158"/>
      <c r="G1491" s="199">
        <v>0</v>
      </c>
      <c r="H1491" s="179">
        <f t="shared" si="25"/>
        <v>0</v>
      </c>
      <c r="I1491" s="158"/>
      <c r="J1491" s="158"/>
      <c r="K1491" s="158"/>
      <c r="L1491" s="158"/>
    </row>
    <row r="1492" spans="1:12" ht="15.75" x14ac:dyDescent="0.25">
      <c r="A1492" s="91"/>
      <c r="B1492" s="95" t="s">
        <v>1176</v>
      </c>
      <c r="C1492" s="91"/>
      <c r="D1492" s="91"/>
      <c r="E1492" s="190"/>
      <c r="F1492" s="158"/>
      <c r="G1492" s="199">
        <v>0</v>
      </c>
      <c r="H1492" s="179">
        <f t="shared" si="25"/>
        <v>0</v>
      </c>
      <c r="I1492" s="158"/>
      <c r="J1492" s="158"/>
      <c r="K1492" s="158"/>
      <c r="L1492" s="158"/>
    </row>
    <row r="1493" spans="1:12" ht="15.75" x14ac:dyDescent="0.25">
      <c r="A1493" s="91"/>
      <c r="B1493" s="95" t="s">
        <v>1177</v>
      </c>
      <c r="C1493" s="91"/>
      <c r="D1493" s="91"/>
      <c r="E1493" s="190"/>
      <c r="F1493" s="158"/>
      <c r="G1493" s="199">
        <v>0</v>
      </c>
      <c r="H1493" s="179">
        <f t="shared" si="25"/>
        <v>0</v>
      </c>
      <c r="I1493" s="158"/>
      <c r="J1493" s="158"/>
      <c r="K1493" s="158"/>
      <c r="L1493" s="158"/>
    </row>
    <row r="1494" spans="1:12" ht="15.75" x14ac:dyDescent="0.25">
      <c r="A1494" s="91"/>
      <c r="B1494" s="95" t="s">
        <v>1178</v>
      </c>
      <c r="C1494" s="91"/>
      <c r="D1494" s="91"/>
      <c r="E1494" s="190"/>
      <c r="F1494" s="158"/>
      <c r="G1494" s="199">
        <v>0</v>
      </c>
      <c r="H1494" s="179">
        <f t="shared" si="25"/>
        <v>0</v>
      </c>
      <c r="I1494" s="158"/>
      <c r="J1494" s="158"/>
      <c r="K1494" s="158"/>
      <c r="L1494" s="158"/>
    </row>
    <row r="1495" spans="1:12" ht="15.75" x14ac:dyDescent="0.25">
      <c r="A1495" s="91"/>
      <c r="B1495" s="95" t="s">
        <v>1179</v>
      </c>
      <c r="C1495" s="91"/>
      <c r="D1495" s="91"/>
      <c r="E1495" s="190"/>
      <c r="F1495" s="158"/>
      <c r="G1495" s="199">
        <v>0</v>
      </c>
      <c r="H1495" s="179">
        <f t="shared" si="25"/>
        <v>0</v>
      </c>
      <c r="I1495" s="158"/>
      <c r="J1495" s="158"/>
      <c r="K1495" s="158"/>
      <c r="L1495" s="158"/>
    </row>
    <row r="1496" spans="1:12" ht="31.5" x14ac:dyDescent="0.25">
      <c r="A1496" s="91"/>
      <c r="B1496" s="95" t="s">
        <v>1231</v>
      </c>
      <c r="C1496" s="91"/>
      <c r="D1496" s="91"/>
      <c r="E1496" s="190"/>
      <c r="F1496" s="158"/>
      <c r="G1496" s="199">
        <v>0</v>
      </c>
      <c r="H1496" s="179">
        <f t="shared" si="25"/>
        <v>0</v>
      </c>
      <c r="I1496" s="158"/>
      <c r="J1496" s="158"/>
      <c r="K1496" s="158"/>
      <c r="L1496" s="158"/>
    </row>
    <row r="1497" spans="1:12" ht="15.75" x14ac:dyDescent="0.25">
      <c r="A1497" s="91"/>
      <c r="B1497" s="99" t="s">
        <v>1181</v>
      </c>
      <c r="C1497" s="91"/>
      <c r="D1497" s="91"/>
      <c r="E1497" s="190"/>
      <c r="F1497" s="158"/>
      <c r="G1497" s="199">
        <v>0</v>
      </c>
      <c r="H1497" s="179">
        <f t="shared" si="25"/>
        <v>0</v>
      </c>
      <c r="I1497" s="158"/>
      <c r="J1497" s="158"/>
      <c r="K1497" s="158"/>
      <c r="L1497" s="158"/>
    </row>
    <row r="1498" spans="1:12" ht="47.25" x14ac:dyDescent="0.25">
      <c r="A1498" s="91"/>
      <c r="B1498" s="95" t="s">
        <v>1182</v>
      </c>
      <c r="C1498" s="91"/>
      <c r="D1498" s="91"/>
      <c r="E1498" s="190"/>
      <c r="F1498" s="158"/>
      <c r="G1498" s="199">
        <v>0</v>
      </c>
      <c r="H1498" s="179">
        <f t="shared" si="25"/>
        <v>0</v>
      </c>
      <c r="I1498" s="158"/>
      <c r="J1498" s="158"/>
      <c r="K1498" s="158"/>
      <c r="L1498" s="158"/>
    </row>
    <row r="1499" spans="1:12" ht="47.25" x14ac:dyDescent="0.25">
      <c r="A1499" s="91"/>
      <c r="B1499" s="95" t="s">
        <v>1183</v>
      </c>
      <c r="C1499" s="91"/>
      <c r="D1499" s="91"/>
      <c r="E1499" s="190"/>
      <c r="F1499" s="158"/>
      <c r="G1499" s="199">
        <v>0</v>
      </c>
      <c r="H1499" s="179">
        <f t="shared" si="25"/>
        <v>0</v>
      </c>
      <c r="I1499" s="158"/>
      <c r="J1499" s="158"/>
      <c r="K1499" s="158"/>
      <c r="L1499" s="158"/>
    </row>
    <row r="1500" spans="1:12" ht="15.75" x14ac:dyDescent="0.25">
      <c r="A1500" s="91"/>
      <c r="B1500" s="95" t="s">
        <v>1184</v>
      </c>
      <c r="C1500" s="91"/>
      <c r="D1500" s="91"/>
      <c r="E1500" s="190"/>
      <c r="F1500" s="158"/>
      <c r="G1500" s="199">
        <v>0</v>
      </c>
      <c r="H1500" s="179">
        <f t="shared" si="25"/>
        <v>0</v>
      </c>
      <c r="I1500" s="158"/>
      <c r="J1500" s="158"/>
      <c r="K1500" s="158"/>
      <c r="L1500" s="158"/>
    </row>
    <row r="1501" spans="1:12" ht="15.75" x14ac:dyDescent="0.25">
      <c r="A1501" s="91"/>
      <c r="B1501" s="95" t="s">
        <v>1185</v>
      </c>
      <c r="C1501" s="91"/>
      <c r="D1501" s="91"/>
      <c r="E1501" s="190"/>
      <c r="F1501" s="158"/>
      <c r="G1501" s="199">
        <v>0</v>
      </c>
      <c r="H1501" s="179">
        <f t="shared" si="25"/>
        <v>0</v>
      </c>
      <c r="I1501" s="158"/>
      <c r="J1501" s="158"/>
      <c r="K1501" s="158"/>
      <c r="L1501" s="158"/>
    </row>
    <row r="1502" spans="1:12" ht="15.75" x14ac:dyDescent="0.25">
      <c r="A1502" s="91"/>
      <c r="B1502" s="95" t="s">
        <v>1186</v>
      </c>
      <c r="C1502" s="91"/>
      <c r="D1502" s="91"/>
      <c r="E1502" s="190"/>
      <c r="F1502" s="158"/>
      <c r="G1502" s="199">
        <v>0</v>
      </c>
      <c r="H1502" s="179">
        <f t="shared" si="25"/>
        <v>0</v>
      </c>
      <c r="I1502" s="158"/>
      <c r="J1502" s="158"/>
      <c r="K1502" s="158"/>
      <c r="L1502" s="158"/>
    </row>
    <row r="1503" spans="1:12" ht="31.5" x14ac:dyDescent="0.25">
      <c r="A1503" s="91"/>
      <c r="B1503" s="95" t="s">
        <v>1187</v>
      </c>
      <c r="C1503" s="91"/>
      <c r="D1503" s="91"/>
      <c r="E1503" s="190"/>
      <c r="F1503" s="158"/>
      <c r="G1503" s="199">
        <v>0</v>
      </c>
      <c r="H1503" s="179">
        <f t="shared" si="25"/>
        <v>0</v>
      </c>
      <c r="I1503" s="158"/>
      <c r="J1503" s="158"/>
      <c r="K1503" s="158"/>
      <c r="L1503" s="158"/>
    </row>
    <row r="1504" spans="1:12" ht="31.5" x14ac:dyDescent="0.25">
      <c r="A1504" s="91"/>
      <c r="B1504" s="95" t="s">
        <v>1188</v>
      </c>
      <c r="C1504" s="91"/>
      <c r="D1504" s="91"/>
      <c r="E1504" s="190"/>
      <c r="F1504" s="158"/>
      <c r="G1504" s="199">
        <v>0</v>
      </c>
      <c r="H1504" s="179">
        <f t="shared" si="25"/>
        <v>0</v>
      </c>
      <c r="I1504" s="158"/>
      <c r="J1504" s="158"/>
      <c r="K1504" s="158"/>
      <c r="L1504" s="158"/>
    </row>
    <row r="1505" spans="1:12" ht="15.75" x14ac:dyDescent="0.25">
      <c r="A1505" s="91"/>
      <c r="B1505" s="95" t="s">
        <v>1189</v>
      </c>
      <c r="C1505" s="91"/>
      <c r="D1505" s="91"/>
      <c r="E1505" s="190"/>
      <c r="F1505" s="158"/>
      <c r="G1505" s="199">
        <v>0</v>
      </c>
      <c r="H1505" s="179">
        <f t="shared" si="25"/>
        <v>0</v>
      </c>
      <c r="I1505" s="158"/>
      <c r="J1505" s="158"/>
      <c r="K1505" s="158"/>
      <c r="L1505" s="158"/>
    </row>
    <row r="1506" spans="1:12" ht="94.5" x14ac:dyDescent="0.25">
      <c r="A1506" s="91"/>
      <c r="B1506" s="95" t="s">
        <v>1190</v>
      </c>
      <c r="C1506" s="91"/>
      <c r="D1506" s="91"/>
      <c r="E1506" s="190"/>
      <c r="F1506" s="158"/>
      <c r="G1506" s="199">
        <v>0</v>
      </c>
      <c r="H1506" s="179">
        <f t="shared" si="25"/>
        <v>0</v>
      </c>
      <c r="I1506" s="158"/>
      <c r="J1506" s="158"/>
      <c r="K1506" s="158"/>
      <c r="L1506" s="158"/>
    </row>
    <row r="1507" spans="1:12" ht="47.25" x14ac:dyDescent="0.25">
      <c r="A1507" s="91"/>
      <c r="B1507" s="95" t="s">
        <v>1191</v>
      </c>
      <c r="C1507" s="91"/>
      <c r="D1507" s="91"/>
      <c r="E1507" s="190"/>
      <c r="F1507" s="158"/>
      <c r="G1507" s="199">
        <v>0</v>
      </c>
      <c r="H1507" s="179">
        <f t="shared" si="25"/>
        <v>0</v>
      </c>
      <c r="I1507" s="158"/>
      <c r="J1507" s="158"/>
      <c r="K1507" s="158"/>
      <c r="L1507" s="158"/>
    </row>
    <row r="1508" spans="1:12" ht="31.5" x14ac:dyDescent="0.25">
      <c r="A1508" s="91"/>
      <c r="B1508" s="95" t="s">
        <v>1192</v>
      </c>
      <c r="C1508" s="91"/>
      <c r="D1508" s="91"/>
      <c r="E1508" s="190"/>
      <c r="F1508" s="158"/>
      <c r="G1508" s="199">
        <v>0</v>
      </c>
      <c r="H1508" s="179">
        <f t="shared" si="25"/>
        <v>0</v>
      </c>
      <c r="I1508" s="158"/>
      <c r="J1508" s="158"/>
      <c r="K1508" s="158"/>
      <c r="L1508" s="158"/>
    </row>
    <row r="1509" spans="1:12" ht="15.75" x14ac:dyDescent="0.25">
      <c r="A1509" s="91"/>
      <c r="B1509" s="95" t="s">
        <v>1193</v>
      </c>
      <c r="C1509" s="91"/>
      <c r="D1509" s="91"/>
      <c r="E1509" s="190"/>
      <c r="F1509" s="158"/>
      <c r="G1509" s="199">
        <v>0</v>
      </c>
      <c r="H1509" s="179">
        <f t="shared" si="25"/>
        <v>0</v>
      </c>
      <c r="I1509" s="158"/>
      <c r="J1509" s="158"/>
      <c r="K1509" s="158"/>
      <c r="L1509" s="158"/>
    </row>
    <row r="1510" spans="1:12" ht="15.75" x14ac:dyDescent="0.25">
      <c r="A1510" s="91"/>
      <c r="B1510" s="95" t="s">
        <v>1194</v>
      </c>
      <c r="C1510" s="91"/>
      <c r="D1510" s="91"/>
      <c r="E1510" s="190"/>
      <c r="F1510" s="158"/>
      <c r="G1510" s="199">
        <v>0</v>
      </c>
      <c r="H1510" s="179">
        <f t="shared" si="25"/>
        <v>0</v>
      </c>
      <c r="I1510" s="158"/>
      <c r="J1510" s="158"/>
      <c r="K1510" s="158"/>
      <c r="L1510" s="158"/>
    </row>
    <row r="1511" spans="1:12" ht="31.5" x14ac:dyDescent="0.25">
      <c r="A1511" s="141" t="s">
        <v>1269</v>
      </c>
      <c r="B1511" s="90" t="s">
        <v>1584</v>
      </c>
      <c r="C1511" s="141">
        <v>8034566</v>
      </c>
      <c r="D1511" s="141" t="s">
        <v>396</v>
      </c>
      <c r="E1511" s="91" t="s">
        <v>31</v>
      </c>
      <c r="F1511" s="91">
        <v>3</v>
      </c>
      <c r="G1511" s="199">
        <f>1.1*588396900</f>
        <v>647236590</v>
      </c>
      <c r="H1511" s="179">
        <f t="shared" si="25"/>
        <v>1941709770</v>
      </c>
      <c r="I1511" s="158"/>
      <c r="J1511" s="158"/>
      <c r="K1511" s="158"/>
      <c r="L1511" s="158"/>
    </row>
    <row r="1512" spans="1:12" ht="15.75" x14ac:dyDescent="0.25">
      <c r="A1512" s="91"/>
      <c r="B1512" s="95" t="s">
        <v>1233</v>
      </c>
      <c r="C1512" s="91"/>
      <c r="D1512" s="91"/>
      <c r="E1512" s="190"/>
      <c r="F1512" s="158"/>
      <c r="G1512" s="199">
        <v>0</v>
      </c>
      <c r="H1512" s="179">
        <f t="shared" si="25"/>
        <v>0</v>
      </c>
      <c r="I1512" s="158"/>
      <c r="J1512" s="158"/>
      <c r="K1512" s="158"/>
      <c r="L1512" s="158"/>
    </row>
    <row r="1513" spans="1:12" ht="31.5" x14ac:dyDescent="0.25">
      <c r="A1513" s="91"/>
      <c r="B1513" s="95" t="s">
        <v>1270</v>
      </c>
      <c r="C1513" s="91"/>
      <c r="D1513" s="91"/>
      <c r="E1513" s="190"/>
      <c r="F1513" s="158"/>
      <c r="G1513" s="199">
        <v>0</v>
      </c>
      <c r="H1513" s="179">
        <f t="shared" si="25"/>
        <v>0</v>
      </c>
      <c r="I1513" s="158"/>
      <c r="J1513" s="158"/>
      <c r="K1513" s="158"/>
      <c r="L1513" s="158"/>
    </row>
    <row r="1514" spans="1:12" ht="31.5" x14ac:dyDescent="0.25">
      <c r="A1514" s="91"/>
      <c r="B1514" s="95" t="s">
        <v>1271</v>
      </c>
      <c r="C1514" s="91"/>
      <c r="D1514" s="91"/>
      <c r="E1514" s="190"/>
      <c r="F1514" s="158"/>
      <c r="G1514" s="199">
        <v>0</v>
      </c>
      <c r="H1514" s="179">
        <f t="shared" si="25"/>
        <v>0</v>
      </c>
      <c r="I1514" s="158"/>
      <c r="J1514" s="158"/>
      <c r="K1514" s="158"/>
      <c r="L1514" s="158"/>
    </row>
    <row r="1515" spans="1:12" ht="31.5" x14ac:dyDescent="0.25">
      <c r="A1515" s="91"/>
      <c r="B1515" s="95" t="s">
        <v>1272</v>
      </c>
      <c r="C1515" s="91"/>
      <c r="D1515" s="192"/>
      <c r="E1515" s="190"/>
      <c r="F1515" s="158"/>
      <c r="G1515" s="199">
        <v>0</v>
      </c>
      <c r="H1515" s="179">
        <f t="shared" si="25"/>
        <v>0</v>
      </c>
      <c r="I1515" s="158"/>
      <c r="J1515" s="158"/>
      <c r="K1515" s="158"/>
      <c r="L1515" s="158"/>
    </row>
    <row r="1516" spans="1:12" ht="31.5" x14ac:dyDescent="0.25">
      <c r="A1516" s="91"/>
      <c r="B1516" s="95" t="s">
        <v>1273</v>
      </c>
      <c r="C1516" s="91"/>
      <c r="D1516" s="91"/>
      <c r="E1516" s="190"/>
      <c r="F1516" s="158"/>
      <c r="G1516" s="199">
        <v>0</v>
      </c>
      <c r="H1516" s="179">
        <f t="shared" si="25"/>
        <v>0</v>
      </c>
      <c r="I1516" s="158"/>
      <c r="J1516" s="158"/>
      <c r="K1516" s="158"/>
      <c r="L1516" s="158"/>
    </row>
    <row r="1517" spans="1:12" ht="15.75" x14ac:dyDescent="0.25">
      <c r="A1517" s="91"/>
      <c r="B1517" s="95" t="s">
        <v>1131</v>
      </c>
      <c r="C1517" s="91"/>
      <c r="D1517" s="91"/>
      <c r="E1517" s="190"/>
      <c r="F1517" s="158"/>
      <c r="G1517" s="199">
        <v>0</v>
      </c>
      <c r="H1517" s="179">
        <f t="shared" si="25"/>
        <v>0</v>
      </c>
      <c r="I1517" s="158"/>
      <c r="J1517" s="158"/>
      <c r="K1517" s="158"/>
      <c r="L1517" s="158"/>
    </row>
    <row r="1518" spans="1:12" ht="47.25" x14ac:dyDescent="0.25">
      <c r="A1518" s="91"/>
      <c r="B1518" s="95" t="s">
        <v>1241</v>
      </c>
      <c r="C1518" s="91"/>
      <c r="D1518" s="91"/>
      <c r="E1518" s="190"/>
      <c r="F1518" s="158"/>
      <c r="G1518" s="199">
        <v>0</v>
      </c>
      <c r="H1518" s="179">
        <f t="shared" si="25"/>
        <v>0</v>
      </c>
      <c r="I1518" s="158"/>
      <c r="J1518" s="158"/>
      <c r="K1518" s="158"/>
      <c r="L1518" s="158"/>
    </row>
    <row r="1519" spans="1:12" ht="15.75" x14ac:dyDescent="0.25">
      <c r="A1519" s="91"/>
      <c r="B1519" s="95" t="s">
        <v>1202</v>
      </c>
      <c r="C1519" s="91"/>
      <c r="D1519" s="91"/>
      <c r="E1519" s="190"/>
      <c r="F1519" s="158"/>
      <c r="G1519" s="199">
        <v>0</v>
      </c>
      <c r="H1519" s="179">
        <f t="shared" si="25"/>
        <v>0</v>
      </c>
      <c r="I1519" s="158"/>
      <c r="J1519" s="158"/>
      <c r="K1519" s="158"/>
      <c r="L1519" s="158"/>
    </row>
    <row r="1520" spans="1:12" ht="31.5" x14ac:dyDescent="0.25">
      <c r="A1520" s="91"/>
      <c r="B1520" s="95" t="s">
        <v>1274</v>
      </c>
      <c r="C1520" s="91"/>
      <c r="D1520" s="91"/>
      <c r="E1520" s="190"/>
      <c r="F1520" s="158"/>
      <c r="G1520" s="199">
        <v>0</v>
      </c>
      <c r="H1520" s="179">
        <f t="shared" si="25"/>
        <v>0</v>
      </c>
      <c r="I1520" s="158"/>
      <c r="J1520" s="158"/>
      <c r="K1520" s="158"/>
      <c r="L1520" s="158"/>
    </row>
    <row r="1521" spans="1:12" ht="15.75" x14ac:dyDescent="0.25">
      <c r="A1521" s="91"/>
      <c r="B1521" s="95" t="s">
        <v>928</v>
      </c>
      <c r="C1521" s="91"/>
      <c r="D1521" s="91"/>
      <c r="E1521" s="190"/>
      <c r="F1521" s="158"/>
      <c r="G1521" s="199">
        <v>0</v>
      </c>
      <c r="H1521" s="179">
        <f t="shared" si="25"/>
        <v>0</v>
      </c>
      <c r="I1521" s="158"/>
      <c r="J1521" s="158"/>
      <c r="K1521" s="158"/>
      <c r="L1521" s="158"/>
    </row>
    <row r="1522" spans="1:12" ht="15.75" x14ac:dyDescent="0.25">
      <c r="A1522" s="91"/>
      <c r="B1522" s="95" t="s">
        <v>922</v>
      </c>
      <c r="C1522" s="91"/>
      <c r="D1522" s="91"/>
      <c r="E1522" s="190"/>
      <c r="F1522" s="158"/>
      <c r="G1522" s="199">
        <v>0</v>
      </c>
      <c r="H1522" s="179">
        <f t="shared" si="25"/>
        <v>0</v>
      </c>
      <c r="I1522" s="158"/>
      <c r="J1522" s="158"/>
      <c r="K1522" s="158"/>
      <c r="L1522" s="158"/>
    </row>
    <row r="1523" spans="1:12" ht="15.75" x14ac:dyDescent="0.25">
      <c r="A1523" s="91"/>
      <c r="B1523" s="95" t="s">
        <v>1275</v>
      </c>
      <c r="C1523" s="91"/>
      <c r="D1523" s="91"/>
      <c r="E1523" s="190"/>
      <c r="F1523" s="158"/>
      <c r="G1523" s="199">
        <v>0</v>
      </c>
      <c r="H1523" s="179">
        <f t="shared" si="25"/>
        <v>0</v>
      </c>
      <c r="I1523" s="158"/>
      <c r="J1523" s="158"/>
      <c r="K1523" s="158"/>
      <c r="L1523" s="158"/>
    </row>
    <row r="1524" spans="1:12" ht="15.75" x14ac:dyDescent="0.25">
      <c r="A1524" s="91"/>
      <c r="B1524" s="95" t="s">
        <v>1203</v>
      </c>
      <c r="C1524" s="91"/>
      <c r="D1524" s="91"/>
      <c r="E1524" s="190"/>
      <c r="F1524" s="158"/>
      <c r="G1524" s="199">
        <v>0</v>
      </c>
      <c r="H1524" s="179">
        <f t="shared" si="25"/>
        <v>0</v>
      </c>
      <c r="I1524" s="158"/>
      <c r="J1524" s="158"/>
      <c r="K1524" s="158"/>
      <c r="L1524" s="158"/>
    </row>
    <row r="1525" spans="1:12" ht="15.75" x14ac:dyDescent="0.25">
      <c r="A1525" s="91"/>
      <c r="B1525" s="95" t="s">
        <v>1276</v>
      </c>
      <c r="C1525" s="91"/>
      <c r="D1525" s="91"/>
      <c r="E1525" s="190"/>
      <c r="F1525" s="158"/>
      <c r="G1525" s="199">
        <v>0</v>
      </c>
      <c r="H1525" s="179">
        <f t="shared" si="25"/>
        <v>0</v>
      </c>
      <c r="I1525" s="158"/>
      <c r="J1525" s="158"/>
      <c r="K1525" s="158"/>
      <c r="L1525" s="158"/>
    </row>
    <row r="1526" spans="1:12" ht="15.75" x14ac:dyDescent="0.25">
      <c r="A1526" s="91"/>
      <c r="B1526" s="95" t="s">
        <v>1277</v>
      </c>
      <c r="C1526" s="91"/>
      <c r="D1526" s="91"/>
      <c r="E1526" s="190"/>
      <c r="F1526" s="158"/>
      <c r="G1526" s="199">
        <v>0</v>
      </c>
      <c r="H1526" s="179">
        <f t="shared" si="25"/>
        <v>0</v>
      </c>
      <c r="I1526" s="158"/>
      <c r="J1526" s="158"/>
      <c r="K1526" s="158"/>
      <c r="L1526" s="158"/>
    </row>
    <row r="1527" spans="1:12" ht="15.75" x14ac:dyDescent="0.25">
      <c r="A1527" s="91"/>
      <c r="B1527" s="95" t="s">
        <v>1278</v>
      </c>
      <c r="C1527" s="91"/>
      <c r="D1527" s="91"/>
      <c r="E1527" s="190"/>
      <c r="F1527" s="158"/>
      <c r="G1527" s="199">
        <v>0</v>
      </c>
      <c r="H1527" s="179">
        <f t="shared" si="25"/>
        <v>0</v>
      </c>
      <c r="I1527" s="158"/>
      <c r="J1527" s="158"/>
      <c r="K1527" s="158"/>
      <c r="L1527" s="158"/>
    </row>
    <row r="1528" spans="1:12" ht="15.75" x14ac:dyDescent="0.25">
      <c r="A1528" s="405"/>
      <c r="B1528" s="408" t="s">
        <v>1279</v>
      </c>
      <c r="C1528" s="405"/>
      <c r="D1528" s="126"/>
      <c r="E1528" s="407"/>
      <c r="F1528" s="158"/>
      <c r="G1528" s="199">
        <v>0</v>
      </c>
      <c r="H1528" s="179">
        <f t="shared" ref="H1528:H1591" si="26">+G1528*F1528</f>
        <v>0</v>
      </c>
      <c r="I1528" s="158"/>
      <c r="J1528" s="158"/>
      <c r="K1528" s="158"/>
      <c r="L1528" s="158"/>
    </row>
    <row r="1529" spans="1:12" ht="15.75" x14ac:dyDescent="0.25">
      <c r="A1529" s="405"/>
      <c r="B1529" s="408"/>
      <c r="C1529" s="405"/>
      <c r="D1529" s="91"/>
      <c r="E1529" s="407"/>
      <c r="F1529" s="158"/>
      <c r="G1529" s="199">
        <v>0</v>
      </c>
      <c r="H1529" s="179">
        <f t="shared" si="26"/>
        <v>0</v>
      </c>
      <c r="I1529" s="158"/>
      <c r="J1529" s="158"/>
      <c r="K1529" s="158"/>
      <c r="L1529" s="158"/>
    </row>
    <row r="1530" spans="1:12" ht="31.5" x14ac:dyDescent="0.25">
      <c r="A1530" s="91"/>
      <c r="B1530" s="95" t="s">
        <v>1280</v>
      </c>
      <c r="C1530" s="91"/>
      <c r="D1530" s="91"/>
      <c r="E1530" s="190"/>
      <c r="F1530" s="158"/>
      <c r="G1530" s="199">
        <v>0</v>
      </c>
      <c r="H1530" s="179">
        <f t="shared" si="26"/>
        <v>0</v>
      </c>
      <c r="I1530" s="158"/>
      <c r="J1530" s="158"/>
      <c r="K1530" s="158"/>
      <c r="L1530" s="158"/>
    </row>
    <row r="1531" spans="1:12" ht="15.75" x14ac:dyDescent="0.25">
      <c r="A1531" s="91"/>
      <c r="B1531" s="95" t="s">
        <v>928</v>
      </c>
      <c r="C1531" s="91"/>
      <c r="D1531" s="91"/>
      <c r="E1531" s="190"/>
      <c r="F1531" s="158"/>
      <c r="G1531" s="199">
        <v>0</v>
      </c>
      <c r="H1531" s="179">
        <f t="shared" si="26"/>
        <v>0</v>
      </c>
      <c r="I1531" s="158"/>
      <c r="J1531" s="158"/>
      <c r="K1531" s="158"/>
      <c r="L1531" s="158"/>
    </row>
    <row r="1532" spans="1:12" ht="15.75" x14ac:dyDescent="0.25">
      <c r="A1532" s="91"/>
      <c r="B1532" s="95" t="s">
        <v>1246</v>
      </c>
      <c r="C1532" s="91"/>
      <c r="D1532" s="91"/>
      <c r="E1532" s="190"/>
      <c r="F1532" s="158"/>
      <c r="G1532" s="199">
        <v>0</v>
      </c>
      <c r="H1532" s="179">
        <f t="shared" si="26"/>
        <v>0</v>
      </c>
      <c r="I1532" s="158"/>
      <c r="J1532" s="158"/>
      <c r="K1532" s="158"/>
      <c r="L1532" s="158"/>
    </row>
    <row r="1533" spans="1:12" ht="15.75" x14ac:dyDescent="0.25">
      <c r="A1533" s="91"/>
      <c r="B1533" s="95" t="s">
        <v>922</v>
      </c>
      <c r="C1533" s="91"/>
      <c r="D1533" s="91"/>
      <c r="E1533" s="190"/>
      <c r="F1533" s="158"/>
      <c r="G1533" s="199">
        <v>0</v>
      </c>
      <c r="H1533" s="179">
        <f t="shared" si="26"/>
        <v>0</v>
      </c>
      <c r="I1533" s="158"/>
      <c r="J1533" s="158"/>
      <c r="K1533" s="158"/>
      <c r="L1533" s="158"/>
    </row>
    <row r="1534" spans="1:12" ht="15.75" x14ac:dyDescent="0.25">
      <c r="A1534" s="91"/>
      <c r="B1534" s="95" t="s">
        <v>1281</v>
      </c>
      <c r="C1534" s="91"/>
      <c r="D1534" s="91"/>
      <c r="E1534" s="190"/>
      <c r="F1534" s="158"/>
      <c r="G1534" s="199">
        <v>0</v>
      </c>
      <c r="H1534" s="179">
        <f t="shared" si="26"/>
        <v>0</v>
      </c>
      <c r="I1534" s="158"/>
      <c r="J1534" s="158"/>
      <c r="K1534" s="158"/>
      <c r="L1534" s="158"/>
    </row>
    <row r="1535" spans="1:12" ht="15.75" x14ac:dyDescent="0.25">
      <c r="A1535" s="91"/>
      <c r="B1535" s="95" t="s">
        <v>1282</v>
      </c>
      <c r="C1535" s="91"/>
      <c r="D1535" s="91"/>
      <c r="E1535" s="190"/>
      <c r="F1535" s="158"/>
      <c r="G1535" s="199">
        <v>0</v>
      </c>
      <c r="H1535" s="179">
        <f t="shared" si="26"/>
        <v>0</v>
      </c>
      <c r="I1535" s="158"/>
      <c r="J1535" s="158"/>
      <c r="K1535" s="158"/>
      <c r="L1535" s="158"/>
    </row>
    <row r="1536" spans="1:12" ht="15.75" x14ac:dyDescent="0.25">
      <c r="A1536" s="91"/>
      <c r="B1536" s="95" t="s">
        <v>1283</v>
      </c>
      <c r="C1536" s="91"/>
      <c r="D1536" s="91"/>
      <c r="E1536" s="190"/>
      <c r="F1536" s="158"/>
      <c r="G1536" s="199">
        <v>0</v>
      </c>
      <c r="H1536" s="179">
        <f t="shared" si="26"/>
        <v>0</v>
      </c>
      <c r="I1536" s="158"/>
      <c r="J1536" s="158"/>
      <c r="K1536" s="158"/>
      <c r="L1536" s="158"/>
    </row>
    <row r="1537" spans="1:12" ht="15.75" x14ac:dyDescent="0.25">
      <c r="A1537" s="91"/>
      <c r="B1537" s="95" t="s">
        <v>1148</v>
      </c>
      <c r="C1537" s="91"/>
      <c r="D1537" s="91"/>
      <c r="E1537" s="190"/>
      <c r="F1537" s="158"/>
      <c r="G1537" s="199">
        <v>0</v>
      </c>
      <c r="H1537" s="179">
        <f t="shared" si="26"/>
        <v>0</v>
      </c>
      <c r="I1537" s="158"/>
      <c r="J1537" s="158"/>
      <c r="K1537" s="158"/>
      <c r="L1537" s="158"/>
    </row>
    <row r="1538" spans="1:12" ht="31.5" x14ac:dyDescent="0.25">
      <c r="A1538" s="91"/>
      <c r="B1538" s="95" t="s">
        <v>786</v>
      </c>
      <c r="C1538" s="91"/>
      <c r="D1538" s="91"/>
      <c r="E1538" s="190"/>
      <c r="F1538" s="158"/>
      <c r="G1538" s="199">
        <v>0</v>
      </c>
      <c r="H1538" s="179">
        <f t="shared" si="26"/>
        <v>0</v>
      </c>
      <c r="I1538" s="158"/>
      <c r="J1538" s="158"/>
      <c r="K1538" s="158"/>
      <c r="L1538" s="158"/>
    </row>
    <row r="1539" spans="1:12" ht="31.5" x14ac:dyDescent="0.25">
      <c r="A1539" s="91"/>
      <c r="B1539" s="95" t="s">
        <v>787</v>
      </c>
      <c r="C1539" s="91"/>
      <c r="D1539" s="91"/>
      <c r="E1539" s="190"/>
      <c r="F1539" s="158"/>
      <c r="G1539" s="199">
        <v>0</v>
      </c>
      <c r="H1539" s="179">
        <f t="shared" si="26"/>
        <v>0</v>
      </c>
      <c r="I1539" s="158"/>
      <c r="J1539" s="158"/>
      <c r="K1539" s="158"/>
      <c r="L1539" s="158"/>
    </row>
    <row r="1540" spans="1:12" ht="15.75" x14ac:dyDescent="0.25">
      <c r="A1540" s="91"/>
      <c r="B1540" s="95" t="s">
        <v>788</v>
      </c>
      <c r="C1540" s="91"/>
      <c r="D1540" s="91"/>
      <c r="E1540" s="144"/>
      <c r="F1540" s="178"/>
      <c r="G1540" s="179">
        <v>0</v>
      </c>
      <c r="H1540" s="179">
        <f t="shared" si="26"/>
        <v>0</v>
      </c>
      <c r="I1540" s="178"/>
      <c r="J1540" s="178"/>
      <c r="K1540" s="178"/>
      <c r="L1540" s="178"/>
    </row>
    <row r="1541" spans="1:12" ht="31.5" x14ac:dyDescent="0.25">
      <c r="A1541" s="91"/>
      <c r="B1541" s="95" t="s">
        <v>789</v>
      </c>
      <c r="C1541" s="91"/>
      <c r="D1541" s="91"/>
      <c r="E1541" s="144"/>
      <c r="F1541" s="178"/>
      <c r="G1541" s="179">
        <v>0</v>
      </c>
      <c r="H1541" s="179">
        <f t="shared" si="26"/>
        <v>0</v>
      </c>
      <c r="I1541" s="178"/>
      <c r="J1541" s="178"/>
      <c r="K1541" s="178"/>
      <c r="L1541" s="178"/>
    </row>
    <row r="1542" spans="1:12" ht="15.75" x14ac:dyDescent="0.25">
      <c r="A1542" s="91"/>
      <c r="B1542" s="95" t="s">
        <v>790</v>
      </c>
      <c r="C1542" s="91"/>
      <c r="D1542" s="91"/>
      <c r="E1542" s="144"/>
      <c r="F1542" s="178"/>
      <c r="G1542" s="179">
        <v>0</v>
      </c>
      <c r="H1542" s="179">
        <f t="shared" si="26"/>
        <v>0</v>
      </c>
      <c r="I1542" s="178"/>
      <c r="J1542" s="178"/>
      <c r="K1542" s="178"/>
      <c r="L1542" s="178"/>
    </row>
    <row r="1543" spans="1:12" ht="31.5" x14ac:dyDescent="0.25">
      <c r="A1543" s="91"/>
      <c r="B1543" s="95" t="s">
        <v>791</v>
      </c>
      <c r="C1543" s="91"/>
      <c r="D1543" s="91"/>
      <c r="E1543" s="144"/>
      <c r="F1543" s="178"/>
      <c r="G1543" s="179">
        <v>0</v>
      </c>
      <c r="H1543" s="179">
        <f t="shared" si="26"/>
        <v>0</v>
      </c>
      <c r="I1543" s="178"/>
      <c r="J1543" s="178"/>
      <c r="K1543" s="178"/>
      <c r="L1543" s="178"/>
    </row>
    <row r="1544" spans="1:12" ht="15.75" x14ac:dyDescent="0.25">
      <c r="A1544" s="91"/>
      <c r="B1544" s="95" t="s">
        <v>1150</v>
      </c>
      <c r="C1544" s="91"/>
      <c r="D1544" s="91"/>
      <c r="E1544" s="144"/>
      <c r="F1544" s="178"/>
      <c r="G1544" s="179">
        <v>0</v>
      </c>
      <c r="H1544" s="179">
        <f t="shared" si="26"/>
        <v>0</v>
      </c>
      <c r="I1544" s="178"/>
      <c r="J1544" s="178"/>
      <c r="K1544" s="178"/>
      <c r="L1544" s="178"/>
    </row>
    <row r="1545" spans="1:12" ht="47.25" x14ac:dyDescent="0.25">
      <c r="A1545" s="91"/>
      <c r="B1545" s="95" t="s">
        <v>1261</v>
      </c>
      <c r="C1545" s="91"/>
      <c r="D1545" s="91"/>
      <c r="E1545" s="144"/>
      <c r="F1545" s="178"/>
      <c r="G1545" s="179">
        <v>0</v>
      </c>
      <c r="H1545" s="179">
        <f t="shared" si="26"/>
        <v>0</v>
      </c>
      <c r="I1545" s="178"/>
      <c r="J1545" s="178"/>
      <c r="K1545" s="178"/>
      <c r="L1545" s="178"/>
    </row>
    <row r="1546" spans="1:12" ht="15.75" x14ac:dyDescent="0.25">
      <c r="A1546" s="91"/>
      <c r="B1546" s="95" t="s">
        <v>96</v>
      </c>
      <c r="C1546" s="91"/>
      <c r="D1546" s="91"/>
      <c r="E1546" s="144"/>
      <c r="F1546" s="178"/>
      <c r="G1546" s="179">
        <v>0</v>
      </c>
      <c r="H1546" s="179">
        <f t="shared" si="26"/>
        <v>0</v>
      </c>
      <c r="I1546" s="178"/>
      <c r="J1546" s="178"/>
      <c r="K1546" s="178"/>
      <c r="L1546" s="178"/>
    </row>
    <row r="1547" spans="1:12" ht="15.75" x14ac:dyDescent="0.25">
      <c r="A1547" s="91"/>
      <c r="B1547" s="95" t="s">
        <v>1262</v>
      </c>
      <c r="C1547" s="91"/>
      <c r="D1547" s="91"/>
      <c r="E1547" s="144"/>
      <c r="F1547" s="178"/>
      <c r="G1547" s="179">
        <v>0</v>
      </c>
      <c r="H1547" s="179">
        <f t="shared" si="26"/>
        <v>0</v>
      </c>
      <c r="I1547" s="178"/>
      <c r="J1547" s="178"/>
      <c r="K1547" s="178"/>
      <c r="L1547" s="178"/>
    </row>
    <row r="1548" spans="1:12" ht="15.75" x14ac:dyDescent="0.25">
      <c r="A1548" s="91"/>
      <c r="B1548" s="95" t="s">
        <v>1263</v>
      </c>
      <c r="C1548" s="91"/>
      <c r="D1548" s="91"/>
      <c r="E1548" s="144"/>
      <c r="F1548" s="178"/>
      <c r="G1548" s="179">
        <v>0</v>
      </c>
      <c r="H1548" s="179">
        <f t="shared" si="26"/>
        <v>0</v>
      </c>
      <c r="I1548" s="178"/>
      <c r="J1548" s="178"/>
      <c r="K1548" s="178"/>
      <c r="L1548" s="178"/>
    </row>
    <row r="1549" spans="1:12" ht="15.75" x14ac:dyDescent="0.25">
      <c r="A1549" s="91"/>
      <c r="B1549" s="95" t="s">
        <v>1264</v>
      </c>
      <c r="C1549" s="91"/>
      <c r="D1549" s="91"/>
      <c r="E1549" s="144"/>
      <c r="F1549" s="178"/>
      <c r="G1549" s="179">
        <v>0</v>
      </c>
      <c r="H1549" s="179">
        <f t="shared" si="26"/>
        <v>0</v>
      </c>
      <c r="I1549" s="178"/>
      <c r="J1549" s="178"/>
      <c r="K1549" s="178"/>
      <c r="L1549" s="178"/>
    </row>
    <row r="1550" spans="1:12" ht="15.75" x14ac:dyDescent="0.25">
      <c r="A1550" s="91"/>
      <c r="B1550" s="95" t="s">
        <v>1265</v>
      </c>
      <c r="C1550" s="91"/>
      <c r="D1550" s="91"/>
      <c r="E1550" s="144"/>
      <c r="F1550" s="178"/>
      <c r="G1550" s="179">
        <v>0</v>
      </c>
      <c r="H1550" s="179">
        <f t="shared" si="26"/>
        <v>0</v>
      </c>
      <c r="I1550" s="178"/>
      <c r="J1550" s="178"/>
      <c r="K1550" s="178"/>
      <c r="L1550" s="178"/>
    </row>
    <row r="1551" spans="1:12" ht="15.75" x14ac:dyDescent="0.25">
      <c r="A1551" s="91"/>
      <c r="B1551" s="95" t="s">
        <v>1284</v>
      </c>
      <c r="C1551" s="91"/>
      <c r="D1551" s="91"/>
      <c r="E1551" s="144"/>
      <c r="F1551" s="178"/>
      <c r="G1551" s="179">
        <v>0</v>
      </c>
      <c r="H1551" s="179">
        <f t="shared" si="26"/>
        <v>0</v>
      </c>
      <c r="I1551" s="178"/>
      <c r="J1551" s="178"/>
      <c r="K1551" s="178"/>
      <c r="L1551" s="178"/>
    </row>
    <row r="1552" spans="1:12" ht="47.25" x14ac:dyDescent="0.25">
      <c r="A1552" s="91"/>
      <c r="B1552" s="95" t="s">
        <v>943</v>
      </c>
      <c r="C1552" s="91"/>
      <c r="D1552" s="91"/>
      <c r="E1552" s="144"/>
      <c r="F1552" s="178"/>
      <c r="G1552" s="179">
        <v>0</v>
      </c>
      <c r="H1552" s="179">
        <f t="shared" si="26"/>
        <v>0</v>
      </c>
      <c r="I1552" s="178"/>
      <c r="J1552" s="178"/>
      <c r="K1552" s="178"/>
      <c r="L1552" s="178"/>
    </row>
    <row r="1553" spans="1:12" ht="47.25" x14ac:dyDescent="0.25">
      <c r="A1553" s="91"/>
      <c r="B1553" s="95" t="s">
        <v>944</v>
      </c>
      <c r="C1553" s="91"/>
      <c r="D1553" s="91"/>
      <c r="E1553" s="144"/>
      <c r="F1553" s="178"/>
      <c r="G1553" s="179">
        <v>0</v>
      </c>
      <c r="H1553" s="179">
        <f t="shared" si="26"/>
        <v>0</v>
      </c>
      <c r="I1553" s="178"/>
      <c r="J1553" s="178"/>
      <c r="K1553" s="178"/>
      <c r="L1553" s="178"/>
    </row>
    <row r="1554" spans="1:12" ht="15.75" x14ac:dyDescent="0.25">
      <c r="A1554" s="91"/>
      <c r="B1554" s="95" t="s">
        <v>928</v>
      </c>
      <c r="C1554" s="91"/>
      <c r="D1554" s="91"/>
      <c r="E1554" s="144"/>
      <c r="F1554" s="178"/>
      <c r="G1554" s="179">
        <v>0</v>
      </c>
      <c r="H1554" s="179">
        <f t="shared" si="26"/>
        <v>0</v>
      </c>
      <c r="I1554" s="178"/>
      <c r="J1554" s="178"/>
      <c r="K1554" s="178"/>
      <c r="L1554" s="178"/>
    </row>
    <row r="1555" spans="1:12" ht="15.75" x14ac:dyDescent="0.25">
      <c r="A1555" s="91"/>
      <c r="B1555" s="95" t="s">
        <v>945</v>
      </c>
      <c r="C1555" s="91"/>
      <c r="D1555" s="91"/>
      <c r="E1555" s="144"/>
      <c r="F1555" s="178"/>
      <c r="G1555" s="179">
        <v>0</v>
      </c>
      <c r="H1555" s="179">
        <f t="shared" si="26"/>
        <v>0</v>
      </c>
      <c r="I1555" s="178"/>
      <c r="J1555" s="178"/>
      <c r="K1555" s="178"/>
      <c r="L1555" s="178"/>
    </row>
    <row r="1556" spans="1:12" ht="15.75" x14ac:dyDescent="0.25">
      <c r="A1556" s="91"/>
      <c r="B1556" s="95" t="s">
        <v>946</v>
      </c>
      <c r="C1556" s="91"/>
      <c r="D1556" s="91"/>
      <c r="E1556" s="144"/>
      <c r="F1556" s="178"/>
      <c r="G1556" s="179">
        <v>0</v>
      </c>
      <c r="H1556" s="179">
        <f t="shared" si="26"/>
        <v>0</v>
      </c>
      <c r="I1556" s="178"/>
      <c r="J1556" s="178"/>
      <c r="K1556" s="178"/>
      <c r="L1556" s="178"/>
    </row>
    <row r="1557" spans="1:12" ht="15.75" x14ac:dyDescent="0.25">
      <c r="A1557" s="91"/>
      <c r="B1557" s="95" t="s">
        <v>947</v>
      </c>
      <c r="C1557" s="91"/>
      <c r="D1557" s="91"/>
      <c r="E1557" s="144"/>
      <c r="F1557" s="178"/>
      <c r="G1557" s="179">
        <v>0</v>
      </c>
      <c r="H1557" s="179">
        <f t="shared" si="26"/>
        <v>0</v>
      </c>
      <c r="I1557" s="178"/>
      <c r="J1557" s="178"/>
      <c r="K1557" s="178"/>
      <c r="L1557" s="178"/>
    </row>
    <row r="1558" spans="1:12" ht="15.75" x14ac:dyDescent="0.25">
      <c r="A1558" s="91"/>
      <c r="B1558" s="95" t="s">
        <v>948</v>
      </c>
      <c r="C1558" s="91"/>
      <c r="D1558" s="91"/>
      <c r="E1558" s="144"/>
      <c r="F1558" s="178"/>
      <c r="G1558" s="179">
        <v>0</v>
      </c>
      <c r="H1558" s="179">
        <f t="shared" si="26"/>
        <v>0</v>
      </c>
      <c r="I1558" s="178"/>
      <c r="J1558" s="178"/>
      <c r="K1558" s="178"/>
      <c r="L1558" s="178"/>
    </row>
    <row r="1559" spans="1:12" ht="15.75" x14ac:dyDescent="0.25">
      <c r="A1559" s="91"/>
      <c r="B1559" s="95" t="s">
        <v>949</v>
      </c>
      <c r="C1559" s="91"/>
      <c r="D1559" s="91"/>
      <c r="E1559" s="144"/>
      <c r="F1559" s="178"/>
      <c r="G1559" s="179">
        <v>0</v>
      </c>
      <c r="H1559" s="179">
        <f t="shared" si="26"/>
        <v>0</v>
      </c>
      <c r="I1559" s="178"/>
      <c r="J1559" s="178"/>
      <c r="K1559" s="178"/>
      <c r="L1559" s="178"/>
    </row>
    <row r="1560" spans="1:12" ht="15.75" x14ac:dyDescent="0.25">
      <c r="A1560" s="91"/>
      <c r="B1560" s="95" t="s">
        <v>1285</v>
      </c>
      <c r="C1560" s="91"/>
      <c r="D1560" s="91"/>
      <c r="E1560" s="144"/>
      <c r="F1560" s="178"/>
      <c r="G1560" s="179">
        <v>0</v>
      </c>
      <c r="H1560" s="179">
        <f t="shared" si="26"/>
        <v>0</v>
      </c>
      <c r="I1560" s="178"/>
      <c r="J1560" s="178"/>
      <c r="K1560" s="178"/>
      <c r="L1560" s="178"/>
    </row>
    <row r="1561" spans="1:12" ht="47.25" x14ac:dyDescent="0.25">
      <c r="A1561" s="91"/>
      <c r="B1561" s="95" t="s">
        <v>1227</v>
      </c>
      <c r="C1561" s="91"/>
      <c r="D1561" s="91"/>
      <c r="E1561" s="144"/>
      <c r="F1561" s="178"/>
      <c r="G1561" s="179">
        <v>0</v>
      </c>
      <c r="H1561" s="179">
        <f t="shared" si="26"/>
        <v>0</v>
      </c>
      <c r="I1561" s="178"/>
      <c r="J1561" s="178"/>
      <c r="K1561" s="178"/>
      <c r="L1561" s="178"/>
    </row>
    <row r="1562" spans="1:12" ht="15.75" x14ac:dyDescent="0.25">
      <c r="A1562" s="91"/>
      <c r="B1562" s="95" t="s">
        <v>1286</v>
      </c>
      <c r="C1562" s="91"/>
      <c r="D1562" s="91"/>
      <c r="E1562" s="144"/>
      <c r="F1562" s="178"/>
      <c r="G1562" s="179">
        <v>0</v>
      </c>
      <c r="H1562" s="179">
        <f t="shared" si="26"/>
        <v>0</v>
      </c>
      <c r="I1562" s="178"/>
      <c r="J1562" s="178"/>
      <c r="K1562" s="178"/>
      <c r="L1562" s="178"/>
    </row>
    <row r="1563" spans="1:12" ht="47.25" x14ac:dyDescent="0.25">
      <c r="A1563" s="91"/>
      <c r="B1563" s="95" t="s">
        <v>1287</v>
      </c>
      <c r="C1563" s="91"/>
      <c r="D1563" s="91"/>
      <c r="E1563" s="144"/>
      <c r="F1563" s="178"/>
      <c r="G1563" s="179">
        <v>0</v>
      </c>
      <c r="H1563" s="179">
        <f t="shared" si="26"/>
        <v>0</v>
      </c>
      <c r="I1563" s="178"/>
      <c r="J1563" s="178"/>
      <c r="K1563" s="178"/>
      <c r="L1563" s="178"/>
    </row>
    <row r="1564" spans="1:12" ht="15.75" x14ac:dyDescent="0.25">
      <c r="A1564" s="91"/>
      <c r="B1564" s="95" t="s">
        <v>928</v>
      </c>
      <c r="C1564" s="91"/>
      <c r="D1564" s="91"/>
      <c r="E1564" s="144"/>
      <c r="F1564" s="178"/>
      <c r="G1564" s="179">
        <v>0</v>
      </c>
      <c r="H1564" s="179">
        <f t="shared" si="26"/>
        <v>0</v>
      </c>
      <c r="I1564" s="178"/>
      <c r="J1564" s="178"/>
      <c r="K1564" s="178"/>
      <c r="L1564" s="178"/>
    </row>
    <row r="1565" spans="1:12" ht="15.75" x14ac:dyDescent="0.25">
      <c r="A1565" s="91"/>
      <c r="B1565" s="95" t="s">
        <v>1288</v>
      </c>
      <c r="C1565" s="91"/>
      <c r="D1565" s="91"/>
      <c r="E1565" s="144"/>
      <c r="F1565" s="178"/>
      <c r="G1565" s="179">
        <v>0</v>
      </c>
      <c r="H1565" s="179">
        <f t="shared" si="26"/>
        <v>0</v>
      </c>
      <c r="I1565" s="178"/>
      <c r="J1565" s="178"/>
      <c r="K1565" s="178"/>
      <c r="L1565" s="178"/>
    </row>
    <row r="1566" spans="1:12" ht="15.75" x14ac:dyDescent="0.25">
      <c r="A1566" s="91"/>
      <c r="B1566" s="95" t="s">
        <v>922</v>
      </c>
      <c r="C1566" s="91"/>
      <c r="D1566" s="91"/>
      <c r="E1566" s="144"/>
      <c r="F1566" s="178"/>
      <c r="G1566" s="179">
        <v>0</v>
      </c>
      <c r="H1566" s="179">
        <f t="shared" si="26"/>
        <v>0</v>
      </c>
      <c r="I1566" s="178"/>
      <c r="J1566" s="178"/>
      <c r="K1566" s="178"/>
      <c r="L1566" s="178"/>
    </row>
    <row r="1567" spans="1:12" ht="15.75" x14ac:dyDescent="0.25">
      <c r="A1567" s="91"/>
      <c r="B1567" s="95" t="s">
        <v>1289</v>
      </c>
      <c r="C1567" s="91"/>
      <c r="D1567" s="91"/>
      <c r="E1567" s="144"/>
      <c r="F1567" s="178"/>
      <c r="G1567" s="179">
        <v>0</v>
      </c>
      <c r="H1567" s="179">
        <f t="shared" si="26"/>
        <v>0</v>
      </c>
      <c r="I1567" s="178"/>
      <c r="J1567" s="178"/>
      <c r="K1567" s="178"/>
      <c r="L1567" s="178"/>
    </row>
    <row r="1568" spans="1:12" ht="15.75" x14ac:dyDescent="0.25">
      <c r="A1568" s="91"/>
      <c r="B1568" s="95" t="s">
        <v>1290</v>
      </c>
      <c r="C1568" s="91"/>
      <c r="D1568" s="91"/>
      <c r="E1568" s="144"/>
      <c r="F1568" s="178"/>
      <c r="G1568" s="179">
        <v>0</v>
      </c>
      <c r="H1568" s="179">
        <f t="shared" si="26"/>
        <v>0</v>
      </c>
      <c r="I1568" s="178"/>
      <c r="J1568" s="178"/>
      <c r="K1568" s="178"/>
      <c r="L1568" s="178"/>
    </row>
    <row r="1569" spans="1:12" ht="15.75" x14ac:dyDescent="0.25">
      <c r="A1569" s="91"/>
      <c r="B1569" s="95" t="s">
        <v>1291</v>
      </c>
      <c r="C1569" s="91"/>
      <c r="D1569" s="91"/>
      <c r="E1569" s="144"/>
      <c r="F1569" s="178"/>
      <c r="G1569" s="179">
        <v>0</v>
      </c>
      <c r="H1569" s="179">
        <f t="shared" si="26"/>
        <v>0</v>
      </c>
      <c r="I1569" s="178"/>
      <c r="J1569" s="178"/>
      <c r="K1569" s="178"/>
      <c r="L1569" s="178"/>
    </row>
    <row r="1570" spans="1:12" ht="31.5" x14ac:dyDescent="0.25">
      <c r="A1570" s="91"/>
      <c r="B1570" s="95" t="s">
        <v>1292</v>
      </c>
      <c r="C1570" s="91"/>
      <c r="D1570" s="91"/>
      <c r="E1570" s="144"/>
      <c r="F1570" s="178"/>
      <c r="G1570" s="179">
        <v>0</v>
      </c>
      <c r="H1570" s="179">
        <f t="shared" si="26"/>
        <v>0</v>
      </c>
      <c r="I1570" s="178"/>
      <c r="J1570" s="178"/>
      <c r="K1570" s="178"/>
      <c r="L1570" s="178"/>
    </row>
    <row r="1571" spans="1:12" ht="31.5" x14ac:dyDescent="0.25">
      <c r="A1571" s="91"/>
      <c r="B1571" s="95" t="s">
        <v>1293</v>
      </c>
      <c r="C1571" s="91"/>
      <c r="D1571" s="91"/>
      <c r="E1571" s="144"/>
      <c r="F1571" s="178"/>
      <c r="G1571" s="179">
        <v>0</v>
      </c>
      <c r="H1571" s="179">
        <f t="shared" si="26"/>
        <v>0</v>
      </c>
      <c r="I1571" s="178"/>
      <c r="J1571" s="178"/>
      <c r="K1571" s="178"/>
      <c r="L1571" s="178"/>
    </row>
    <row r="1572" spans="1:12" ht="31.5" x14ac:dyDescent="0.25">
      <c r="A1572" s="91"/>
      <c r="B1572" s="95" t="s">
        <v>1153</v>
      </c>
      <c r="C1572" s="91"/>
      <c r="D1572" s="91"/>
      <c r="E1572" s="144"/>
      <c r="F1572" s="178"/>
      <c r="G1572" s="179">
        <v>0</v>
      </c>
      <c r="H1572" s="179">
        <f t="shared" si="26"/>
        <v>0</v>
      </c>
      <c r="I1572" s="178"/>
      <c r="J1572" s="178"/>
      <c r="K1572" s="178"/>
      <c r="L1572" s="178"/>
    </row>
    <row r="1573" spans="1:12" ht="47.25" x14ac:dyDescent="0.25">
      <c r="A1573" s="91"/>
      <c r="B1573" s="95" t="s">
        <v>1154</v>
      </c>
      <c r="C1573" s="91"/>
      <c r="D1573" s="91"/>
      <c r="E1573" s="144"/>
      <c r="F1573" s="178"/>
      <c r="G1573" s="179">
        <v>0</v>
      </c>
      <c r="H1573" s="179">
        <f t="shared" si="26"/>
        <v>0</v>
      </c>
      <c r="I1573" s="178"/>
      <c r="J1573" s="178"/>
      <c r="K1573" s="178"/>
      <c r="L1573" s="178"/>
    </row>
    <row r="1574" spans="1:12" ht="15.75" x14ac:dyDescent="0.25">
      <c r="A1574" s="91"/>
      <c r="B1574" s="95" t="s">
        <v>1294</v>
      </c>
      <c r="C1574" s="91"/>
      <c r="D1574" s="91"/>
      <c r="E1574" s="144"/>
      <c r="F1574" s="178"/>
      <c r="G1574" s="179">
        <v>0</v>
      </c>
      <c r="H1574" s="179">
        <f t="shared" si="26"/>
        <v>0</v>
      </c>
      <c r="I1574" s="178"/>
      <c r="J1574" s="178"/>
      <c r="K1574" s="178"/>
      <c r="L1574" s="178"/>
    </row>
    <row r="1575" spans="1:12" ht="31.5" x14ac:dyDescent="0.25">
      <c r="A1575" s="91"/>
      <c r="B1575" s="95" t="s">
        <v>1156</v>
      </c>
      <c r="C1575" s="91"/>
      <c r="D1575" s="91"/>
      <c r="E1575" s="144"/>
      <c r="F1575" s="178"/>
      <c r="G1575" s="179">
        <v>0</v>
      </c>
      <c r="H1575" s="179">
        <f t="shared" si="26"/>
        <v>0</v>
      </c>
      <c r="I1575" s="178"/>
      <c r="J1575" s="178"/>
      <c r="K1575" s="178"/>
      <c r="L1575" s="178"/>
    </row>
    <row r="1576" spans="1:12" ht="31.5" x14ac:dyDescent="0.25">
      <c r="A1576" s="91"/>
      <c r="B1576" s="95" t="s">
        <v>1157</v>
      </c>
      <c r="C1576" s="91"/>
      <c r="D1576" s="91"/>
      <c r="E1576" s="144"/>
      <c r="F1576" s="178"/>
      <c r="G1576" s="179">
        <v>0</v>
      </c>
      <c r="H1576" s="179">
        <f t="shared" si="26"/>
        <v>0</v>
      </c>
      <c r="I1576" s="178"/>
      <c r="J1576" s="178"/>
      <c r="K1576" s="178"/>
      <c r="L1576" s="178"/>
    </row>
    <row r="1577" spans="1:12" ht="15.75" x14ac:dyDescent="0.25">
      <c r="A1577" s="91"/>
      <c r="B1577" s="95" t="s">
        <v>1158</v>
      </c>
      <c r="C1577" s="91"/>
      <c r="D1577" s="91"/>
      <c r="E1577" s="144"/>
      <c r="F1577" s="178"/>
      <c r="G1577" s="179">
        <v>0</v>
      </c>
      <c r="H1577" s="179">
        <f t="shared" si="26"/>
        <v>0</v>
      </c>
      <c r="I1577" s="178"/>
      <c r="J1577" s="178"/>
      <c r="K1577" s="178"/>
      <c r="L1577" s="178"/>
    </row>
    <row r="1578" spans="1:12" ht="47.25" x14ac:dyDescent="0.25">
      <c r="A1578" s="91"/>
      <c r="B1578" s="95" t="s">
        <v>1159</v>
      </c>
      <c r="C1578" s="91"/>
      <c r="D1578" s="91"/>
      <c r="E1578" s="144"/>
      <c r="F1578" s="178"/>
      <c r="G1578" s="179">
        <v>0</v>
      </c>
      <c r="H1578" s="179">
        <f t="shared" si="26"/>
        <v>0</v>
      </c>
      <c r="I1578" s="178"/>
      <c r="J1578" s="178"/>
      <c r="K1578" s="178"/>
      <c r="L1578" s="178"/>
    </row>
    <row r="1579" spans="1:12" ht="31.5" x14ac:dyDescent="0.25">
      <c r="A1579" s="91"/>
      <c r="B1579" s="95" t="s">
        <v>1160</v>
      </c>
      <c r="C1579" s="91"/>
      <c r="D1579" s="91"/>
      <c r="E1579" s="144"/>
      <c r="F1579" s="178"/>
      <c r="G1579" s="179">
        <v>0</v>
      </c>
      <c r="H1579" s="179">
        <f t="shared" si="26"/>
        <v>0</v>
      </c>
      <c r="I1579" s="178"/>
      <c r="J1579" s="178"/>
      <c r="K1579" s="178"/>
      <c r="L1579" s="178"/>
    </row>
    <row r="1580" spans="1:12" ht="31.5" x14ac:dyDescent="0.25">
      <c r="A1580" s="91"/>
      <c r="B1580" s="95" t="s">
        <v>1161</v>
      </c>
      <c r="C1580" s="91"/>
      <c r="D1580" s="91"/>
      <c r="E1580" s="144"/>
      <c r="F1580" s="178"/>
      <c r="G1580" s="179">
        <v>0</v>
      </c>
      <c r="H1580" s="179">
        <f t="shared" si="26"/>
        <v>0</v>
      </c>
      <c r="I1580" s="178"/>
      <c r="J1580" s="178"/>
      <c r="K1580" s="178"/>
      <c r="L1580" s="178"/>
    </row>
    <row r="1581" spans="1:12" ht="15.75" x14ac:dyDescent="0.25">
      <c r="A1581" s="91"/>
      <c r="B1581" s="95" t="s">
        <v>1162</v>
      </c>
      <c r="C1581" s="91"/>
      <c r="D1581" s="91"/>
      <c r="E1581" s="144"/>
      <c r="F1581" s="178"/>
      <c r="G1581" s="179">
        <v>0</v>
      </c>
      <c r="H1581" s="179">
        <f t="shared" si="26"/>
        <v>0</v>
      </c>
      <c r="I1581" s="178"/>
      <c r="J1581" s="178"/>
      <c r="K1581" s="178"/>
      <c r="L1581" s="178"/>
    </row>
    <row r="1582" spans="1:12" ht="15.75" x14ac:dyDescent="0.25">
      <c r="A1582" s="91"/>
      <c r="B1582" s="95" t="s">
        <v>1163</v>
      </c>
      <c r="C1582" s="91"/>
      <c r="D1582" s="91"/>
      <c r="E1582" s="144"/>
      <c r="F1582" s="178"/>
      <c r="G1582" s="179">
        <v>0</v>
      </c>
      <c r="H1582" s="179">
        <f t="shared" si="26"/>
        <v>0</v>
      </c>
      <c r="I1582" s="178"/>
      <c r="J1582" s="178"/>
      <c r="K1582" s="178"/>
      <c r="L1582" s="178"/>
    </row>
    <row r="1583" spans="1:12" ht="15.75" x14ac:dyDescent="0.25">
      <c r="A1583" s="91"/>
      <c r="B1583" s="95" t="s">
        <v>1164</v>
      </c>
      <c r="C1583" s="91"/>
      <c r="D1583" s="91"/>
      <c r="E1583" s="144"/>
      <c r="F1583" s="178"/>
      <c r="G1583" s="179">
        <v>0</v>
      </c>
      <c r="H1583" s="179">
        <f t="shared" si="26"/>
        <v>0</v>
      </c>
      <c r="I1583" s="178"/>
      <c r="J1583" s="178"/>
      <c r="K1583" s="178"/>
      <c r="L1583" s="178"/>
    </row>
    <row r="1584" spans="1:12" ht="15.75" x14ac:dyDescent="0.25">
      <c r="A1584" s="91"/>
      <c r="B1584" s="95" t="s">
        <v>1295</v>
      </c>
      <c r="C1584" s="91"/>
      <c r="D1584" s="91"/>
      <c r="E1584" s="144"/>
      <c r="F1584" s="178"/>
      <c r="G1584" s="179">
        <v>0</v>
      </c>
      <c r="H1584" s="179">
        <f t="shared" si="26"/>
        <v>0</v>
      </c>
      <c r="I1584" s="178"/>
      <c r="J1584" s="178"/>
      <c r="K1584" s="178"/>
      <c r="L1584" s="178"/>
    </row>
    <row r="1585" spans="1:12" ht="31.5" x14ac:dyDescent="0.25">
      <c r="A1585" s="91"/>
      <c r="B1585" s="95" t="s">
        <v>1166</v>
      </c>
      <c r="C1585" s="91"/>
      <c r="D1585" s="91"/>
      <c r="E1585" s="144"/>
      <c r="F1585" s="178"/>
      <c r="G1585" s="179">
        <v>0</v>
      </c>
      <c r="H1585" s="179">
        <f t="shared" si="26"/>
        <v>0</v>
      </c>
      <c r="I1585" s="178"/>
      <c r="J1585" s="178"/>
      <c r="K1585" s="178"/>
      <c r="L1585" s="178"/>
    </row>
    <row r="1586" spans="1:12" ht="63" x14ac:dyDescent="0.25">
      <c r="A1586" s="91"/>
      <c r="B1586" s="95" t="s">
        <v>1167</v>
      </c>
      <c r="C1586" s="91"/>
      <c r="D1586" s="91"/>
      <c r="E1586" s="144"/>
      <c r="F1586" s="178"/>
      <c r="G1586" s="179">
        <v>0</v>
      </c>
      <c r="H1586" s="179">
        <f t="shared" si="26"/>
        <v>0</v>
      </c>
      <c r="I1586" s="178"/>
      <c r="J1586" s="178"/>
      <c r="K1586" s="178"/>
      <c r="L1586" s="178"/>
    </row>
    <row r="1587" spans="1:12" ht="31.5" x14ac:dyDescent="0.25">
      <c r="A1587" s="91"/>
      <c r="B1587" s="95" t="s">
        <v>1168</v>
      </c>
      <c r="C1587" s="91"/>
      <c r="D1587" s="91"/>
      <c r="E1587" s="144"/>
      <c r="F1587" s="178"/>
      <c r="G1587" s="179">
        <v>0</v>
      </c>
      <c r="H1587" s="179">
        <f t="shared" si="26"/>
        <v>0</v>
      </c>
      <c r="I1587" s="178"/>
      <c r="J1587" s="178"/>
      <c r="K1587" s="178"/>
      <c r="L1587" s="178"/>
    </row>
    <row r="1588" spans="1:12" ht="47.25" x14ac:dyDescent="0.25">
      <c r="A1588" s="91"/>
      <c r="B1588" s="95" t="s">
        <v>1169</v>
      </c>
      <c r="C1588" s="91"/>
      <c r="D1588" s="91"/>
      <c r="E1588" s="144"/>
      <c r="F1588" s="178"/>
      <c r="G1588" s="179">
        <v>0</v>
      </c>
      <c r="H1588" s="179">
        <f t="shared" si="26"/>
        <v>0</v>
      </c>
      <c r="I1588" s="178"/>
      <c r="J1588" s="178"/>
      <c r="K1588" s="178"/>
      <c r="L1588" s="178"/>
    </row>
    <row r="1589" spans="1:12" ht="15.75" x14ac:dyDescent="0.25">
      <c r="A1589" s="91"/>
      <c r="B1589" s="95" t="s">
        <v>1170</v>
      </c>
      <c r="C1589" s="91"/>
      <c r="D1589" s="91"/>
      <c r="E1589" s="144"/>
      <c r="F1589" s="178"/>
      <c r="G1589" s="179">
        <v>0</v>
      </c>
      <c r="H1589" s="179">
        <f t="shared" si="26"/>
        <v>0</v>
      </c>
      <c r="I1589" s="178"/>
      <c r="J1589" s="178"/>
      <c r="K1589" s="178"/>
      <c r="L1589" s="178"/>
    </row>
    <row r="1590" spans="1:12" ht="15.75" x14ac:dyDescent="0.25">
      <c r="A1590" s="91"/>
      <c r="B1590" s="95" t="s">
        <v>1171</v>
      </c>
      <c r="C1590" s="91"/>
      <c r="D1590" s="91"/>
      <c r="E1590" s="144"/>
      <c r="F1590" s="178"/>
      <c r="G1590" s="179">
        <v>0</v>
      </c>
      <c r="H1590" s="179">
        <f t="shared" si="26"/>
        <v>0</v>
      </c>
      <c r="I1590" s="178"/>
      <c r="J1590" s="178"/>
      <c r="K1590" s="178"/>
      <c r="L1590" s="178"/>
    </row>
    <row r="1591" spans="1:12" ht="15.75" x14ac:dyDescent="0.25">
      <c r="A1591" s="91"/>
      <c r="B1591" s="95" t="s">
        <v>1172</v>
      </c>
      <c r="C1591" s="91"/>
      <c r="D1591" s="91"/>
      <c r="E1591" s="144"/>
      <c r="F1591" s="178"/>
      <c r="G1591" s="179">
        <v>0</v>
      </c>
      <c r="H1591" s="179">
        <f t="shared" si="26"/>
        <v>0</v>
      </c>
      <c r="I1591" s="178"/>
      <c r="J1591" s="178"/>
      <c r="K1591" s="178"/>
      <c r="L1591" s="178"/>
    </row>
    <row r="1592" spans="1:12" ht="15.75" x14ac:dyDescent="0.25">
      <c r="A1592" s="91"/>
      <c r="B1592" s="95" t="s">
        <v>1173</v>
      </c>
      <c r="C1592" s="91"/>
      <c r="D1592" s="91"/>
      <c r="E1592" s="144"/>
      <c r="F1592" s="178"/>
      <c r="G1592" s="179">
        <v>0</v>
      </c>
      <c r="H1592" s="179">
        <f t="shared" ref="H1592:H1655" si="27">+G1592*F1592</f>
        <v>0</v>
      </c>
      <c r="I1592" s="178"/>
      <c r="J1592" s="178"/>
      <c r="K1592" s="178"/>
      <c r="L1592" s="178"/>
    </row>
    <row r="1593" spans="1:12" ht="31.5" x14ac:dyDescent="0.25">
      <c r="A1593" s="91"/>
      <c r="B1593" s="95" t="s">
        <v>1174</v>
      </c>
      <c r="C1593" s="91"/>
      <c r="D1593" s="91"/>
      <c r="E1593" s="144"/>
      <c r="F1593" s="178"/>
      <c r="G1593" s="179">
        <v>0</v>
      </c>
      <c r="H1593" s="179">
        <f t="shared" si="27"/>
        <v>0</v>
      </c>
      <c r="I1593" s="178"/>
      <c r="J1593" s="178"/>
      <c r="K1593" s="178"/>
      <c r="L1593" s="178"/>
    </row>
    <row r="1594" spans="1:12" ht="15.75" x14ac:dyDescent="0.25">
      <c r="A1594" s="91"/>
      <c r="B1594" s="95" t="s">
        <v>1175</v>
      </c>
      <c r="C1594" s="91"/>
      <c r="D1594" s="91"/>
      <c r="E1594" s="144"/>
      <c r="F1594" s="178"/>
      <c r="G1594" s="179">
        <v>0</v>
      </c>
      <c r="H1594" s="179">
        <f t="shared" si="27"/>
        <v>0</v>
      </c>
      <c r="I1594" s="178"/>
      <c r="J1594" s="178"/>
      <c r="K1594" s="178"/>
      <c r="L1594" s="178"/>
    </row>
    <row r="1595" spans="1:12" ht="15.75" x14ac:dyDescent="0.25">
      <c r="A1595" s="91"/>
      <c r="B1595" s="95" t="s">
        <v>1176</v>
      </c>
      <c r="C1595" s="91"/>
      <c r="D1595" s="91"/>
      <c r="E1595" s="144"/>
      <c r="F1595" s="178"/>
      <c r="G1595" s="179">
        <v>0</v>
      </c>
      <c r="H1595" s="179">
        <f t="shared" si="27"/>
        <v>0</v>
      </c>
      <c r="I1595" s="178"/>
      <c r="J1595" s="178"/>
      <c r="K1595" s="178"/>
      <c r="L1595" s="178"/>
    </row>
    <row r="1596" spans="1:12" ht="15.75" x14ac:dyDescent="0.25">
      <c r="A1596" s="91"/>
      <c r="B1596" s="95" t="s">
        <v>1177</v>
      </c>
      <c r="C1596" s="91"/>
      <c r="D1596" s="91"/>
      <c r="E1596" s="144"/>
      <c r="F1596" s="178"/>
      <c r="G1596" s="179">
        <v>0</v>
      </c>
      <c r="H1596" s="179">
        <f t="shared" si="27"/>
        <v>0</v>
      </c>
      <c r="I1596" s="178"/>
      <c r="J1596" s="178"/>
      <c r="K1596" s="178"/>
      <c r="L1596" s="178"/>
    </row>
    <row r="1597" spans="1:12" ht="15.75" x14ac:dyDescent="0.25">
      <c r="A1597" s="91"/>
      <c r="B1597" s="95" t="s">
        <v>1178</v>
      </c>
      <c r="C1597" s="91"/>
      <c r="D1597" s="91"/>
      <c r="E1597" s="144"/>
      <c r="F1597" s="178"/>
      <c r="G1597" s="179">
        <v>0</v>
      </c>
      <c r="H1597" s="179">
        <f t="shared" si="27"/>
        <v>0</v>
      </c>
      <c r="I1597" s="178"/>
      <c r="J1597" s="178"/>
      <c r="K1597" s="178"/>
      <c r="L1597" s="178"/>
    </row>
    <row r="1598" spans="1:12" ht="15.75" x14ac:dyDescent="0.25">
      <c r="A1598" s="91"/>
      <c r="B1598" s="95" t="s">
        <v>1179</v>
      </c>
      <c r="C1598" s="91"/>
      <c r="D1598" s="91"/>
      <c r="E1598" s="144"/>
      <c r="F1598" s="178"/>
      <c r="G1598" s="179">
        <v>0</v>
      </c>
      <c r="H1598" s="179">
        <f t="shared" si="27"/>
        <v>0</v>
      </c>
      <c r="I1598" s="178"/>
      <c r="J1598" s="178"/>
      <c r="K1598" s="178"/>
      <c r="L1598" s="178"/>
    </row>
    <row r="1599" spans="1:12" ht="31.5" x14ac:dyDescent="0.25">
      <c r="A1599" s="91"/>
      <c r="B1599" s="95" t="s">
        <v>1296</v>
      </c>
      <c r="C1599" s="91"/>
      <c r="D1599" s="91"/>
      <c r="E1599" s="144"/>
      <c r="F1599" s="178"/>
      <c r="G1599" s="179">
        <v>0</v>
      </c>
      <c r="H1599" s="179">
        <f t="shared" si="27"/>
        <v>0</v>
      </c>
      <c r="I1599" s="178"/>
      <c r="J1599" s="178"/>
      <c r="K1599" s="178"/>
      <c r="L1599" s="178"/>
    </row>
    <row r="1600" spans="1:12" ht="15.75" x14ac:dyDescent="0.25">
      <c r="A1600" s="91"/>
      <c r="B1600" s="99" t="s">
        <v>1181</v>
      </c>
      <c r="C1600" s="91"/>
      <c r="D1600" s="91"/>
      <c r="E1600" s="144"/>
      <c r="F1600" s="178"/>
      <c r="G1600" s="179">
        <v>0</v>
      </c>
      <c r="H1600" s="179">
        <f t="shared" si="27"/>
        <v>0</v>
      </c>
      <c r="I1600" s="178"/>
      <c r="J1600" s="178"/>
      <c r="K1600" s="178"/>
      <c r="L1600" s="178"/>
    </row>
    <row r="1601" spans="1:12" ht="47.25" x14ac:dyDescent="0.25">
      <c r="A1601" s="91"/>
      <c r="B1601" s="95" t="s">
        <v>1182</v>
      </c>
      <c r="C1601" s="91"/>
      <c r="D1601" s="91"/>
      <c r="E1601" s="144"/>
      <c r="F1601" s="178"/>
      <c r="G1601" s="179">
        <v>0</v>
      </c>
      <c r="H1601" s="179">
        <f t="shared" si="27"/>
        <v>0</v>
      </c>
      <c r="I1601" s="178"/>
      <c r="J1601" s="178"/>
      <c r="K1601" s="178"/>
      <c r="L1601" s="178"/>
    </row>
    <row r="1602" spans="1:12" ht="47.25" x14ac:dyDescent="0.25">
      <c r="A1602" s="91"/>
      <c r="B1602" s="95" t="s">
        <v>1183</v>
      </c>
      <c r="C1602" s="91"/>
      <c r="D1602" s="91"/>
      <c r="E1602" s="144"/>
      <c r="F1602" s="178"/>
      <c r="G1602" s="179">
        <v>0</v>
      </c>
      <c r="H1602" s="179">
        <f t="shared" si="27"/>
        <v>0</v>
      </c>
      <c r="I1602" s="178"/>
      <c r="J1602" s="178"/>
      <c r="K1602" s="178"/>
      <c r="L1602" s="178"/>
    </row>
    <row r="1603" spans="1:12" ht="15.75" x14ac:dyDescent="0.25">
      <c r="A1603" s="91"/>
      <c r="B1603" s="95" t="s">
        <v>1184</v>
      </c>
      <c r="C1603" s="91"/>
      <c r="D1603" s="91"/>
      <c r="E1603" s="144"/>
      <c r="F1603" s="178"/>
      <c r="G1603" s="179">
        <v>0</v>
      </c>
      <c r="H1603" s="179">
        <f t="shared" si="27"/>
        <v>0</v>
      </c>
      <c r="I1603" s="178"/>
      <c r="J1603" s="178"/>
      <c r="K1603" s="178"/>
      <c r="L1603" s="178"/>
    </row>
    <row r="1604" spans="1:12" ht="15.75" x14ac:dyDescent="0.25">
      <c r="A1604" s="91"/>
      <c r="B1604" s="95" t="s">
        <v>1185</v>
      </c>
      <c r="C1604" s="91"/>
      <c r="D1604" s="91"/>
      <c r="E1604" s="144"/>
      <c r="F1604" s="178"/>
      <c r="G1604" s="179">
        <v>0</v>
      </c>
      <c r="H1604" s="179">
        <f t="shared" si="27"/>
        <v>0</v>
      </c>
      <c r="I1604" s="178"/>
      <c r="J1604" s="178"/>
      <c r="K1604" s="178"/>
      <c r="L1604" s="178"/>
    </row>
    <row r="1605" spans="1:12" ht="15.75" x14ac:dyDescent="0.25">
      <c r="A1605" s="91"/>
      <c r="B1605" s="95" t="s">
        <v>1186</v>
      </c>
      <c r="C1605" s="91"/>
      <c r="D1605" s="91"/>
      <c r="E1605" s="144"/>
      <c r="F1605" s="178"/>
      <c r="G1605" s="179">
        <v>0</v>
      </c>
      <c r="H1605" s="179">
        <f t="shared" si="27"/>
        <v>0</v>
      </c>
      <c r="I1605" s="178"/>
      <c r="J1605" s="178"/>
      <c r="K1605" s="178"/>
      <c r="L1605" s="178"/>
    </row>
    <row r="1606" spans="1:12" ht="31.5" x14ac:dyDescent="0.25">
      <c r="A1606" s="91"/>
      <c r="B1606" s="95" t="s">
        <v>1187</v>
      </c>
      <c r="C1606" s="91"/>
      <c r="D1606" s="91"/>
      <c r="E1606" s="144"/>
      <c r="F1606" s="178"/>
      <c r="G1606" s="179">
        <v>0</v>
      </c>
      <c r="H1606" s="179">
        <f t="shared" si="27"/>
        <v>0</v>
      </c>
      <c r="I1606" s="178"/>
      <c r="J1606" s="178"/>
      <c r="K1606" s="178"/>
      <c r="L1606" s="178"/>
    </row>
    <row r="1607" spans="1:12" ht="31.5" x14ac:dyDescent="0.25">
      <c r="A1607" s="91"/>
      <c r="B1607" s="95" t="s">
        <v>1188</v>
      </c>
      <c r="C1607" s="91"/>
      <c r="D1607" s="91"/>
      <c r="E1607" s="144"/>
      <c r="F1607" s="178"/>
      <c r="G1607" s="179">
        <v>0</v>
      </c>
      <c r="H1607" s="179">
        <f t="shared" si="27"/>
        <v>0</v>
      </c>
      <c r="I1607" s="178"/>
      <c r="J1607" s="178"/>
      <c r="K1607" s="178"/>
      <c r="L1607" s="178"/>
    </row>
    <row r="1608" spans="1:12" ht="15.75" x14ac:dyDescent="0.25">
      <c r="A1608" s="91"/>
      <c r="B1608" s="95" t="s">
        <v>1189</v>
      </c>
      <c r="C1608" s="91"/>
      <c r="D1608" s="91"/>
      <c r="E1608" s="144"/>
      <c r="F1608" s="178"/>
      <c r="G1608" s="179">
        <v>0</v>
      </c>
      <c r="H1608" s="179">
        <f t="shared" si="27"/>
        <v>0</v>
      </c>
      <c r="I1608" s="178"/>
      <c r="J1608" s="178"/>
      <c r="K1608" s="178"/>
      <c r="L1608" s="178"/>
    </row>
    <row r="1609" spans="1:12" ht="94.5" x14ac:dyDescent="0.25">
      <c r="A1609" s="91"/>
      <c r="B1609" s="95" t="s">
        <v>1190</v>
      </c>
      <c r="C1609" s="91"/>
      <c r="D1609" s="91"/>
      <c r="E1609" s="144"/>
      <c r="F1609" s="178"/>
      <c r="G1609" s="179">
        <v>0</v>
      </c>
      <c r="H1609" s="179">
        <f t="shared" si="27"/>
        <v>0</v>
      </c>
      <c r="I1609" s="178"/>
      <c r="J1609" s="178"/>
      <c r="K1609" s="178"/>
      <c r="L1609" s="178"/>
    </row>
    <row r="1610" spans="1:12" ht="47.25" x14ac:dyDescent="0.25">
      <c r="A1610" s="91"/>
      <c r="B1610" s="95" t="s">
        <v>1191</v>
      </c>
      <c r="C1610" s="91"/>
      <c r="D1610" s="91"/>
      <c r="E1610" s="144"/>
      <c r="F1610" s="178"/>
      <c r="G1610" s="179">
        <v>0</v>
      </c>
      <c r="H1610" s="179">
        <f t="shared" si="27"/>
        <v>0</v>
      </c>
      <c r="I1610" s="178"/>
      <c r="J1610" s="178"/>
      <c r="K1610" s="178"/>
      <c r="L1610" s="178"/>
    </row>
    <row r="1611" spans="1:12" ht="31.5" x14ac:dyDescent="0.25">
      <c r="A1611" s="91"/>
      <c r="B1611" s="95" t="s">
        <v>1192</v>
      </c>
      <c r="C1611" s="91"/>
      <c r="D1611" s="91"/>
      <c r="E1611" s="144"/>
      <c r="F1611" s="178"/>
      <c r="G1611" s="179">
        <v>0</v>
      </c>
      <c r="H1611" s="179">
        <f t="shared" si="27"/>
        <v>0</v>
      </c>
      <c r="I1611" s="178"/>
      <c r="J1611" s="178"/>
      <c r="K1611" s="178"/>
      <c r="L1611" s="178"/>
    </row>
    <row r="1612" spans="1:12" ht="15.75" x14ac:dyDescent="0.25">
      <c r="A1612" s="91"/>
      <c r="B1612" s="95" t="s">
        <v>1193</v>
      </c>
      <c r="C1612" s="91"/>
      <c r="D1612" s="91"/>
      <c r="E1612" s="144"/>
      <c r="F1612" s="178"/>
      <c r="G1612" s="179">
        <v>0</v>
      </c>
      <c r="H1612" s="179">
        <f t="shared" si="27"/>
        <v>0</v>
      </c>
      <c r="I1612" s="178"/>
      <c r="J1612" s="178"/>
      <c r="K1612" s="178"/>
      <c r="L1612" s="178"/>
    </row>
    <row r="1613" spans="1:12" ht="15.75" x14ac:dyDescent="0.25">
      <c r="A1613" s="91"/>
      <c r="B1613" s="95" t="s">
        <v>1194</v>
      </c>
      <c r="C1613" s="91"/>
      <c r="D1613" s="91"/>
      <c r="E1613" s="144"/>
      <c r="F1613" s="178"/>
      <c r="G1613" s="179">
        <v>0</v>
      </c>
      <c r="H1613" s="179">
        <f t="shared" si="27"/>
        <v>0</v>
      </c>
      <c r="I1613" s="178"/>
      <c r="J1613" s="178"/>
      <c r="K1613" s="178"/>
      <c r="L1613" s="178"/>
    </row>
    <row r="1614" spans="1:12" ht="15.75" x14ac:dyDescent="0.25">
      <c r="A1614" s="141" t="s">
        <v>1297</v>
      </c>
      <c r="B1614" s="90" t="s">
        <v>1298</v>
      </c>
      <c r="C1614" s="141">
        <v>8038802</v>
      </c>
      <c r="D1614" s="141" t="s">
        <v>396</v>
      </c>
      <c r="E1614" s="91" t="s">
        <v>31</v>
      </c>
      <c r="F1614" s="91">
        <v>3</v>
      </c>
      <c r="G1614" s="179">
        <f>1.1*709745400</f>
        <v>780719940.00000012</v>
      </c>
      <c r="H1614" s="179">
        <f t="shared" si="27"/>
        <v>2342159820.0000005</v>
      </c>
      <c r="I1614" s="178"/>
      <c r="J1614" s="178"/>
      <c r="K1614" s="178"/>
      <c r="L1614" s="178"/>
    </row>
    <row r="1615" spans="1:12" ht="15.75" x14ac:dyDescent="0.25">
      <c r="A1615" s="91"/>
      <c r="B1615" s="95" t="s">
        <v>1122</v>
      </c>
      <c r="C1615" s="91"/>
      <c r="D1615" s="91"/>
      <c r="E1615" s="144"/>
      <c r="F1615" s="178"/>
      <c r="G1615" s="179">
        <v>0</v>
      </c>
      <c r="H1615" s="179">
        <f t="shared" si="27"/>
        <v>0</v>
      </c>
      <c r="I1615" s="178"/>
      <c r="J1615" s="178"/>
      <c r="K1615" s="178"/>
      <c r="L1615" s="178"/>
    </row>
    <row r="1616" spans="1:12" ht="47.25" x14ac:dyDescent="0.25">
      <c r="A1616" s="91"/>
      <c r="B1616" s="95" t="s">
        <v>1299</v>
      </c>
      <c r="C1616" s="91"/>
      <c r="D1616" s="91"/>
      <c r="E1616" s="144"/>
      <c r="F1616" s="178"/>
      <c r="G1616" s="179">
        <v>0</v>
      </c>
      <c r="H1616" s="179">
        <f t="shared" si="27"/>
        <v>0</v>
      </c>
      <c r="I1616" s="178"/>
      <c r="J1616" s="178"/>
      <c r="K1616" s="178"/>
      <c r="L1616" s="178"/>
    </row>
    <row r="1617" spans="1:12" ht="31.5" x14ac:dyDescent="0.25">
      <c r="A1617" s="91"/>
      <c r="B1617" s="95" t="s">
        <v>1300</v>
      </c>
      <c r="C1617" s="91"/>
      <c r="D1617" s="91"/>
      <c r="E1617" s="144"/>
      <c r="F1617" s="178"/>
      <c r="G1617" s="179">
        <v>0</v>
      </c>
      <c r="H1617" s="179">
        <f t="shared" si="27"/>
        <v>0</v>
      </c>
      <c r="I1617" s="178"/>
      <c r="J1617" s="178"/>
      <c r="K1617" s="178"/>
      <c r="L1617" s="178"/>
    </row>
    <row r="1618" spans="1:12" ht="31.5" x14ac:dyDescent="0.25">
      <c r="A1618" s="91"/>
      <c r="B1618" s="95" t="s">
        <v>1301</v>
      </c>
      <c r="C1618" s="91"/>
      <c r="D1618" s="91"/>
      <c r="E1618" s="144"/>
      <c r="F1618" s="178"/>
      <c r="G1618" s="179">
        <v>0</v>
      </c>
      <c r="H1618" s="179">
        <f t="shared" si="27"/>
        <v>0</v>
      </c>
      <c r="I1618" s="178"/>
      <c r="J1618" s="178"/>
      <c r="K1618" s="178"/>
      <c r="L1618" s="178"/>
    </row>
    <row r="1619" spans="1:12" ht="31.5" x14ac:dyDescent="0.25">
      <c r="A1619" s="91"/>
      <c r="B1619" s="95" t="s">
        <v>1302</v>
      </c>
      <c r="C1619" s="91"/>
      <c r="D1619" s="178"/>
      <c r="E1619" s="144"/>
      <c r="F1619" s="178"/>
      <c r="G1619" s="179">
        <v>0</v>
      </c>
      <c r="H1619" s="179">
        <f t="shared" si="27"/>
        <v>0</v>
      </c>
      <c r="I1619" s="178"/>
      <c r="J1619" s="178"/>
      <c r="K1619" s="178"/>
      <c r="L1619" s="178"/>
    </row>
    <row r="1620" spans="1:12" ht="47.25" x14ac:dyDescent="0.25">
      <c r="A1620" s="91"/>
      <c r="B1620" s="95" t="s">
        <v>1303</v>
      </c>
      <c r="C1620" s="91"/>
      <c r="D1620" s="91"/>
      <c r="E1620" s="144"/>
      <c r="F1620" s="178"/>
      <c r="G1620" s="179">
        <v>0</v>
      </c>
      <c r="H1620" s="179">
        <f t="shared" si="27"/>
        <v>0</v>
      </c>
      <c r="I1620" s="178"/>
      <c r="J1620" s="178"/>
      <c r="K1620" s="178"/>
      <c r="L1620" s="178"/>
    </row>
    <row r="1621" spans="1:12" ht="31.5" x14ac:dyDescent="0.25">
      <c r="A1621" s="91"/>
      <c r="B1621" s="95" t="s">
        <v>1304</v>
      </c>
      <c r="C1621" s="91"/>
      <c r="D1621" s="91"/>
      <c r="E1621" s="144"/>
      <c r="F1621" s="178"/>
      <c r="G1621" s="179">
        <v>0</v>
      </c>
      <c r="H1621" s="179">
        <f t="shared" si="27"/>
        <v>0</v>
      </c>
      <c r="I1621" s="178"/>
      <c r="J1621" s="178"/>
      <c r="K1621" s="178"/>
      <c r="L1621" s="178"/>
    </row>
    <row r="1622" spans="1:12" ht="31.5" x14ac:dyDescent="0.25">
      <c r="A1622" s="91"/>
      <c r="B1622" s="95" t="s">
        <v>1305</v>
      </c>
      <c r="C1622" s="91"/>
      <c r="D1622" s="91"/>
      <c r="E1622" s="144"/>
      <c r="F1622" s="178"/>
      <c r="G1622" s="179">
        <v>0</v>
      </c>
      <c r="H1622" s="179">
        <f t="shared" si="27"/>
        <v>0</v>
      </c>
      <c r="I1622" s="178"/>
      <c r="J1622" s="178"/>
      <c r="K1622" s="178"/>
      <c r="L1622" s="178"/>
    </row>
    <row r="1623" spans="1:12" ht="15.75" x14ac:dyDescent="0.25">
      <c r="A1623" s="91"/>
      <c r="B1623" s="95" t="s">
        <v>1131</v>
      </c>
      <c r="C1623" s="91"/>
      <c r="D1623" s="91"/>
      <c r="E1623" s="144"/>
      <c r="F1623" s="178"/>
      <c r="G1623" s="179">
        <v>0</v>
      </c>
      <c r="H1623" s="179">
        <f t="shared" si="27"/>
        <v>0</v>
      </c>
      <c r="I1623" s="178"/>
      <c r="J1623" s="178"/>
      <c r="K1623" s="178"/>
      <c r="L1623" s="178"/>
    </row>
    <row r="1624" spans="1:12" ht="29.25" customHeight="1" x14ac:dyDescent="0.25">
      <c r="A1624" s="405"/>
      <c r="B1624" s="408" t="s">
        <v>1132</v>
      </c>
      <c r="C1624" s="405"/>
      <c r="D1624" s="87"/>
      <c r="E1624" s="406"/>
      <c r="F1624" s="178"/>
      <c r="G1624" s="179">
        <v>0</v>
      </c>
      <c r="H1624" s="179">
        <f t="shared" si="27"/>
        <v>0</v>
      </c>
      <c r="I1624" s="178"/>
      <c r="J1624" s="178"/>
      <c r="K1624" s="178"/>
      <c r="L1624" s="178"/>
    </row>
    <row r="1625" spans="1:12" ht="15.75" x14ac:dyDescent="0.25">
      <c r="A1625" s="405"/>
      <c r="B1625" s="408"/>
      <c r="C1625" s="405"/>
      <c r="D1625" s="91"/>
      <c r="E1625" s="406"/>
      <c r="F1625" s="178"/>
      <c r="G1625" s="179">
        <v>0</v>
      </c>
      <c r="H1625" s="179">
        <f t="shared" si="27"/>
        <v>0</v>
      </c>
      <c r="I1625" s="178"/>
      <c r="J1625" s="178"/>
      <c r="K1625" s="178"/>
      <c r="L1625" s="178"/>
    </row>
    <row r="1626" spans="1:12" ht="15.75" x14ac:dyDescent="0.25">
      <c r="A1626" s="91"/>
      <c r="B1626" s="95" t="s">
        <v>1306</v>
      </c>
      <c r="C1626" s="91"/>
      <c r="D1626" s="91"/>
      <c r="E1626" s="144"/>
      <c r="F1626" s="178"/>
      <c r="G1626" s="179">
        <v>0</v>
      </c>
      <c r="H1626" s="179">
        <f t="shared" si="27"/>
        <v>0</v>
      </c>
      <c r="I1626" s="178"/>
      <c r="J1626" s="178"/>
      <c r="K1626" s="178"/>
      <c r="L1626" s="178"/>
    </row>
    <row r="1627" spans="1:12" ht="31.5" x14ac:dyDescent="0.25">
      <c r="A1627" s="91"/>
      <c r="B1627" s="144" t="s">
        <v>1274</v>
      </c>
      <c r="C1627" s="91"/>
      <c r="D1627" s="91"/>
      <c r="E1627" s="144"/>
      <c r="F1627" s="178"/>
      <c r="G1627" s="179">
        <v>0</v>
      </c>
      <c r="H1627" s="179">
        <f t="shared" si="27"/>
        <v>0</v>
      </c>
      <c r="I1627" s="178"/>
      <c r="J1627" s="178"/>
      <c r="K1627" s="178"/>
      <c r="L1627" s="178"/>
    </row>
    <row r="1628" spans="1:12" ht="15.75" x14ac:dyDescent="0.25">
      <c r="A1628" s="91"/>
      <c r="B1628" s="144" t="s">
        <v>928</v>
      </c>
      <c r="C1628" s="91"/>
      <c r="D1628" s="91"/>
      <c r="E1628" s="144"/>
      <c r="F1628" s="178"/>
      <c r="G1628" s="179">
        <v>0</v>
      </c>
      <c r="H1628" s="179">
        <f t="shared" si="27"/>
        <v>0</v>
      </c>
      <c r="I1628" s="178"/>
      <c r="J1628" s="178"/>
      <c r="K1628" s="178"/>
      <c r="L1628" s="178"/>
    </row>
    <row r="1629" spans="1:12" ht="15.75" x14ac:dyDescent="0.25">
      <c r="A1629" s="91"/>
      <c r="B1629" s="144" t="s">
        <v>922</v>
      </c>
      <c r="C1629" s="91"/>
      <c r="D1629" s="91"/>
      <c r="E1629" s="144"/>
      <c r="F1629" s="178"/>
      <c r="G1629" s="179">
        <v>0</v>
      </c>
      <c r="H1629" s="179">
        <f t="shared" si="27"/>
        <v>0</v>
      </c>
      <c r="I1629" s="178"/>
      <c r="J1629" s="178"/>
      <c r="K1629" s="178"/>
      <c r="L1629" s="178"/>
    </row>
    <row r="1630" spans="1:12" ht="15.75" x14ac:dyDescent="0.25">
      <c r="A1630" s="91"/>
      <c r="B1630" s="144" t="s">
        <v>1275</v>
      </c>
      <c r="C1630" s="91"/>
      <c r="D1630" s="91"/>
      <c r="E1630" s="144"/>
      <c r="F1630" s="178"/>
      <c r="G1630" s="179">
        <v>0</v>
      </c>
      <c r="H1630" s="179">
        <f t="shared" si="27"/>
        <v>0</v>
      </c>
      <c r="I1630" s="178"/>
      <c r="J1630" s="178"/>
      <c r="K1630" s="178"/>
      <c r="L1630" s="178"/>
    </row>
    <row r="1631" spans="1:12" ht="15.75" x14ac:dyDescent="0.25">
      <c r="A1631" s="91"/>
      <c r="B1631" s="144" t="s">
        <v>1203</v>
      </c>
      <c r="C1631" s="91"/>
      <c r="D1631" s="91"/>
      <c r="E1631" s="144"/>
      <c r="F1631" s="178"/>
      <c r="G1631" s="179">
        <v>0</v>
      </c>
      <c r="H1631" s="179">
        <f t="shared" si="27"/>
        <v>0</v>
      </c>
      <c r="I1631" s="178"/>
      <c r="J1631" s="178"/>
      <c r="K1631" s="178"/>
      <c r="L1631" s="178"/>
    </row>
    <row r="1632" spans="1:12" ht="15.75" x14ac:dyDescent="0.25">
      <c r="A1632" s="91"/>
      <c r="B1632" s="144" t="s">
        <v>1276</v>
      </c>
      <c r="C1632" s="91"/>
      <c r="D1632" s="91"/>
      <c r="E1632" s="144"/>
      <c r="F1632" s="178"/>
      <c r="G1632" s="179">
        <v>0</v>
      </c>
      <c r="H1632" s="179">
        <f t="shared" si="27"/>
        <v>0</v>
      </c>
      <c r="I1632" s="178"/>
      <c r="J1632" s="178"/>
      <c r="K1632" s="178"/>
      <c r="L1632" s="178"/>
    </row>
    <row r="1633" spans="1:12" ht="15.75" x14ac:dyDescent="0.25">
      <c r="A1633" s="91"/>
      <c r="B1633" s="144" t="s">
        <v>1307</v>
      </c>
      <c r="C1633" s="91"/>
      <c r="D1633" s="91"/>
      <c r="E1633" s="144"/>
      <c r="F1633" s="178"/>
      <c r="G1633" s="179">
        <v>0</v>
      </c>
      <c r="H1633" s="179">
        <f t="shared" si="27"/>
        <v>0</v>
      </c>
      <c r="I1633" s="178"/>
      <c r="J1633" s="178"/>
      <c r="K1633" s="178"/>
      <c r="L1633" s="178"/>
    </row>
    <row r="1634" spans="1:12" ht="15.75" x14ac:dyDescent="0.25">
      <c r="A1634" s="91"/>
      <c r="B1634" s="144" t="s">
        <v>1308</v>
      </c>
      <c r="C1634" s="91"/>
      <c r="D1634" s="91"/>
      <c r="E1634" s="144"/>
      <c r="F1634" s="178"/>
      <c r="G1634" s="179">
        <v>0</v>
      </c>
      <c r="H1634" s="179">
        <f t="shared" si="27"/>
        <v>0</v>
      </c>
      <c r="I1634" s="178"/>
      <c r="J1634" s="178"/>
      <c r="K1634" s="178"/>
      <c r="L1634" s="178"/>
    </row>
    <row r="1635" spans="1:12" ht="15.75" x14ac:dyDescent="0.25">
      <c r="A1635" s="91"/>
      <c r="B1635" s="95" t="s">
        <v>1309</v>
      </c>
      <c r="C1635" s="91"/>
      <c r="D1635" s="91"/>
      <c r="E1635" s="144"/>
      <c r="F1635" s="178"/>
      <c r="G1635" s="179">
        <v>0</v>
      </c>
      <c r="H1635" s="179">
        <f t="shared" si="27"/>
        <v>0</v>
      </c>
      <c r="I1635" s="178"/>
      <c r="J1635" s="178"/>
      <c r="K1635" s="178"/>
      <c r="L1635" s="178"/>
    </row>
    <row r="1636" spans="1:12" ht="31.5" x14ac:dyDescent="0.25">
      <c r="A1636" s="91"/>
      <c r="B1636" s="144" t="s">
        <v>1274</v>
      </c>
      <c r="C1636" s="91"/>
      <c r="D1636" s="91"/>
      <c r="E1636" s="144"/>
      <c r="F1636" s="178"/>
      <c r="G1636" s="179">
        <v>0</v>
      </c>
      <c r="H1636" s="179">
        <f t="shared" si="27"/>
        <v>0</v>
      </c>
      <c r="I1636" s="178"/>
      <c r="J1636" s="178"/>
      <c r="K1636" s="178"/>
      <c r="L1636" s="178"/>
    </row>
    <row r="1637" spans="1:12" ht="15.75" x14ac:dyDescent="0.25">
      <c r="A1637" s="91"/>
      <c r="B1637" s="144" t="s">
        <v>928</v>
      </c>
      <c r="C1637" s="91"/>
      <c r="D1637" s="91"/>
      <c r="E1637" s="144"/>
      <c r="F1637" s="178"/>
      <c r="G1637" s="179">
        <v>0</v>
      </c>
      <c r="H1637" s="179">
        <f t="shared" si="27"/>
        <v>0</v>
      </c>
      <c r="I1637" s="178"/>
      <c r="J1637" s="178"/>
      <c r="K1637" s="178"/>
      <c r="L1637" s="178"/>
    </row>
    <row r="1638" spans="1:12" ht="15.75" x14ac:dyDescent="0.25">
      <c r="A1638" s="91"/>
      <c r="B1638" s="144" t="s">
        <v>922</v>
      </c>
      <c r="C1638" s="91"/>
      <c r="D1638" s="91"/>
      <c r="E1638" s="144"/>
      <c r="F1638" s="178"/>
      <c r="G1638" s="179">
        <v>0</v>
      </c>
      <c r="H1638" s="179">
        <f t="shared" si="27"/>
        <v>0</v>
      </c>
      <c r="I1638" s="178"/>
      <c r="J1638" s="178"/>
      <c r="K1638" s="178"/>
      <c r="L1638" s="178"/>
    </row>
    <row r="1639" spans="1:12" ht="15.75" x14ac:dyDescent="0.25">
      <c r="A1639" s="91"/>
      <c r="B1639" s="144" t="s">
        <v>1275</v>
      </c>
      <c r="C1639" s="91"/>
      <c r="D1639" s="91"/>
      <c r="E1639" s="144"/>
      <c r="F1639" s="178"/>
      <c r="G1639" s="179">
        <v>0</v>
      </c>
      <c r="H1639" s="179">
        <f t="shared" si="27"/>
        <v>0</v>
      </c>
      <c r="I1639" s="178"/>
      <c r="J1639" s="178"/>
      <c r="K1639" s="178"/>
      <c r="L1639" s="178"/>
    </row>
    <row r="1640" spans="1:12" ht="15.75" x14ac:dyDescent="0.25">
      <c r="A1640" s="91"/>
      <c r="B1640" s="144" t="s">
        <v>1310</v>
      </c>
      <c r="C1640" s="91"/>
      <c r="D1640" s="91"/>
      <c r="E1640" s="144"/>
      <c r="F1640" s="178"/>
      <c r="G1640" s="179">
        <v>0</v>
      </c>
      <c r="H1640" s="179">
        <f t="shared" si="27"/>
        <v>0</v>
      </c>
      <c r="I1640" s="178"/>
      <c r="J1640" s="178"/>
      <c r="K1640" s="178"/>
      <c r="L1640" s="178"/>
    </row>
    <row r="1641" spans="1:12" ht="15.75" x14ac:dyDescent="0.25">
      <c r="A1641" s="91"/>
      <c r="B1641" s="144" t="s">
        <v>1276</v>
      </c>
      <c r="C1641" s="91"/>
      <c r="D1641" s="91"/>
      <c r="E1641" s="144"/>
      <c r="F1641" s="178"/>
      <c r="G1641" s="179">
        <v>0</v>
      </c>
      <c r="H1641" s="179">
        <f t="shared" si="27"/>
        <v>0</v>
      </c>
      <c r="I1641" s="178"/>
      <c r="J1641" s="178"/>
      <c r="K1641" s="178"/>
      <c r="L1641" s="178"/>
    </row>
    <row r="1642" spans="1:12" ht="15.75" x14ac:dyDescent="0.25">
      <c r="A1642" s="91"/>
      <c r="B1642" s="144" t="s">
        <v>1307</v>
      </c>
      <c r="C1642" s="91"/>
      <c r="D1642" s="91"/>
      <c r="E1642" s="144"/>
      <c r="F1642" s="178"/>
      <c r="G1642" s="179">
        <v>0</v>
      </c>
      <c r="H1642" s="179">
        <f t="shared" si="27"/>
        <v>0</v>
      </c>
      <c r="I1642" s="178"/>
      <c r="J1642" s="178"/>
      <c r="K1642" s="178"/>
      <c r="L1642" s="178"/>
    </row>
    <row r="1643" spans="1:12" ht="15.75" x14ac:dyDescent="0.25">
      <c r="A1643" s="91"/>
      <c r="B1643" s="144" t="s">
        <v>1308</v>
      </c>
      <c r="C1643" s="91"/>
      <c r="D1643" s="91"/>
      <c r="E1643" s="144"/>
      <c r="F1643" s="178"/>
      <c r="G1643" s="179">
        <v>0</v>
      </c>
      <c r="H1643" s="179">
        <f t="shared" si="27"/>
        <v>0</v>
      </c>
      <c r="I1643" s="178"/>
      <c r="J1643" s="178"/>
      <c r="K1643" s="178"/>
      <c r="L1643" s="178"/>
    </row>
    <row r="1644" spans="1:12" ht="15.75" x14ac:dyDescent="0.25">
      <c r="A1644" s="91"/>
      <c r="B1644" s="95" t="s">
        <v>1311</v>
      </c>
      <c r="C1644" s="91"/>
      <c r="D1644" s="91"/>
      <c r="E1644" s="144"/>
      <c r="F1644" s="178"/>
      <c r="G1644" s="179">
        <v>0</v>
      </c>
      <c r="H1644" s="179">
        <f t="shared" si="27"/>
        <v>0</v>
      </c>
      <c r="I1644" s="178"/>
      <c r="J1644" s="178"/>
      <c r="K1644" s="178"/>
      <c r="L1644" s="178"/>
    </row>
    <row r="1645" spans="1:12" ht="47.25" x14ac:dyDescent="0.25">
      <c r="A1645" s="193"/>
      <c r="B1645" s="144" t="s">
        <v>1312</v>
      </c>
      <c r="C1645" s="96"/>
      <c r="D1645" s="96"/>
      <c r="E1645" s="144"/>
      <c r="F1645" s="178"/>
      <c r="G1645" s="179">
        <v>0</v>
      </c>
      <c r="H1645" s="179">
        <f t="shared" si="27"/>
        <v>0</v>
      </c>
      <c r="I1645" s="178"/>
      <c r="J1645" s="178"/>
      <c r="K1645" s="178"/>
      <c r="L1645" s="178"/>
    </row>
    <row r="1646" spans="1:12" ht="15.75" x14ac:dyDescent="0.25">
      <c r="A1646" s="193"/>
      <c r="B1646" s="144" t="s">
        <v>1313</v>
      </c>
      <c r="C1646" s="96"/>
      <c r="D1646" s="96"/>
      <c r="E1646" s="144"/>
      <c r="F1646" s="178"/>
      <c r="G1646" s="179">
        <v>0</v>
      </c>
      <c r="H1646" s="179">
        <f t="shared" si="27"/>
        <v>0</v>
      </c>
      <c r="I1646" s="178"/>
      <c r="J1646" s="178"/>
      <c r="K1646" s="178"/>
      <c r="L1646" s="178"/>
    </row>
    <row r="1647" spans="1:12" ht="15.75" x14ac:dyDescent="0.25">
      <c r="A1647" s="193"/>
      <c r="B1647" s="144" t="s">
        <v>1314</v>
      </c>
      <c r="C1647" s="96"/>
      <c r="D1647" s="96"/>
      <c r="E1647" s="144"/>
      <c r="F1647" s="178"/>
      <c r="G1647" s="179">
        <v>0</v>
      </c>
      <c r="H1647" s="179">
        <f t="shared" si="27"/>
        <v>0</v>
      </c>
      <c r="I1647" s="178"/>
      <c r="J1647" s="178"/>
      <c r="K1647" s="178"/>
      <c r="L1647" s="178"/>
    </row>
    <row r="1648" spans="1:12" ht="15.75" x14ac:dyDescent="0.25">
      <c r="A1648" s="193"/>
      <c r="B1648" s="144" t="s">
        <v>1315</v>
      </c>
      <c r="C1648" s="96"/>
      <c r="D1648" s="96"/>
      <c r="E1648" s="144"/>
      <c r="F1648" s="178"/>
      <c r="G1648" s="179">
        <v>0</v>
      </c>
      <c r="H1648" s="179">
        <f t="shared" si="27"/>
        <v>0</v>
      </c>
      <c r="I1648" s="178"/>
      <c r="J1648" s="178"/>
      <c r="K1648" s="178"/>
      <c r="L1648" s="178"/>
    </row>
    <row r="1649" spans="1:12" ht="15.75" x14ac:dyDescent="0.25">
      <c r="A1649" s="91"/>
      <c r="B1649" s="95" t="s">
        <v>1316</v>
      </c>
      <c r="C1649" s="91"/>
      <c r="D1649" s="91"/>
      <c r="E1649" s="144"/>
      <c r="F1649" s="178"/>
      <c r="G1649" s="179">
        <v>0</v>
      </c>
      <c r="H1649" s="179">
        <f t="shared" si="27"/>
        <v>0</v>
      </c>
      <c r="I1649" s="178"/>
      <c r="J1649" s="178"/>
      <c r="K1649" s="178"/>
      <c r="L1649" s="178"/>
    </row>
    <row r="1650" spans="1:12" ht="47.25" x14ac:dyDescent="0.25">
      <c r="A1650" s="193"/>
      <c r="B1650" s="144" t="s">
        <v>1209</v>
      </c>
      <c r="C1650" s="96"/>
      <c r="D1650" s="96"/>
      <c r="E1650" s="144"/>
      <c r="F1650" s="178"/>
      <c r="G1650" s="179">
        <v>0</v>
      </c>
      <c r="H1650" s="179">
        <f t="shared" si="27"/>
        <v>0</v>
      </c>
      <c r="I1650" s="178"/>
      <c r="J1650" s="178"/>
      <c r="K1650" s="178"/>
      <c r="L1650" s="178"/>
    </row>
    <row r="1651" spans="1:12" ht="15.75" x14ac:dyDescent="0.25">
      <c r="A1651" s="193"/>
      <c r="B1651" s="144" t="s">
        <v>1210</v>
      </c>
      <c r="C1651" s="96"/>
      <c r="D1651" s="96"/>
      <c r="E1651" s="144"/>
      <c r="F1651" s="178"/>
      <c r="G1651" s="179">
        <v>0</v>
      </c>
      <c r="H1651" s="179">
        <f t="shared" si="27"/>
        <v>0</v>
      </c>
      <c r="I1651" s="178"/>
      <c r="J1651" s="178"/>
      <c r="K1651" s="178"/>
      <c r="L1651" s="178"/>
    </row>
    <row r="1652" spans="1:12" ht="15.75" x14ac:dyDescent="0.25">
      <c r="A1652" s="91"/>
      <c r="B1652" s="95" t="s">
        <v>1317</v>
      </c>
      <c r="C1652" s="91"/>
      <c r="D1652" s="91"/>
      <c r="E1652" s="144"/>
      <c r="F1652" s="178"/>
      <c r="G1652" s="179">
        <v>0</v>
      </c>
      <c r="H1652" s="179">
        <f t="shared" si="27"/>
        <v>0</v>
      </c>
      <c r="I1652" s="178"/>
      <c r="J1652" s="178"/>
      <c r="K1652" s="178"/>
      <c r="L1652" s="178"/>
    </row>
    <row r="1653" spans="1:12" ht="31.5" x14ac:dyDescent="0.25">
      <c r="A1653" s="193"/>
      <c r="B1653" s="95" t="s">
        <v>786</v>
      </c>
      <c r="C1653" s="96"/>
      <c r="D1653" s="96"/>
      <c r="E1653" s="144"/>
      <c r="F1653" s="178"/>
      <c r="G1653" s="179">
        <v>0</v>
      </c>
      <c r="H1653" s="179">
        <f t="shared" si="27"/>
        <v>0</v>
      </c>
      <c r="I1653" s="178"/>
      <c r="J1653" s="178"/>
      <c r="K1653" s="178"/>
      <c r="L1653" s="178"/>
    </row>
    <row r="1654" spans="1:12" ht="31.5" x14ac:dyDescent="0.25">
      <c r="A1654" s="193"/>
      <c r="B1654" s="95" t="s">
        <v>1318</v>
      </c>
      <c r="C1654" s="96"/>
      <c r="D1654" s="96"/>
      <c r="E1654" s="144"/>
      <c r="F1654" s="178"/>
      <c r="G1654" s="179">
        <v>0</v>
      </c>
      <c r="H1654" s="179">
        <f t="shared" si="27"/>
        <v>0</v>
      </c>
      <c r="I1654" s="178"/>
      <c r="J1654" s="178"/>
      <c r="K1654" s="178"/>
      <c r="L1654" s="178"/>
    </row>
    <row r="1655" spans="1:12" ht="15.75" x14ac:dyDescent="0.25">
      <c r="A1655" s="193"/>
      <c r="B1655" s="95" t="s">
        <v>1319</v>
      </c>
      <c r="C1655" s="96"/>
      <c r="D1655" s="96"/>
      <c r="E1655" s="144"/>
      <c r="F1655" s="178"/>
      <c r="G1655" s="179">
        <v>0</v>
      </c>
      <c r="H1655" s="179">
        <f t="shared" si="27"/>
        <v>0</v>
      </c>
      <c r="I1655" s="178"/>
      <c r="J1655" s="178"/>
      <c r="K1655" s="178"/>
      <c r="L1655" s="178"/>
    </row>
    <row r="1656" spans="1:12" ht="31.5" x14ac:dyDescent="0.25">
      <c r="A1656" s="193"/>
      <c r="B1656" s="95" t="s">
        <v>1320</v>
      </c>
      <c r="C1656" s="96"/>
      <c r="D1656" s="96"/>
      <c r="E1656" s="144"/>
      <c r="F1656" s="178"/>
      <c r="G1656" s="179">
        <v>0</v>
      </c>
      <c r="H1656" s="179">
        <f t="shared" ref="H1656:H1719" si="28">+G1656*F1656</f>
        <v>0</v>
      </c>
      <c r="I1656" s="178"/>
      <c r="J1656" s="178"/>
      <c r="K1656" s="178"/>
      <c r="L1656" s="178"/>
    </row>
    <row r="1657" spans="1:12" ht="15.75" x14ac:dyDescent="0.25">
      <c r="A1657" s="193"/>
      <c r="B1657" s="95" t="s">
        <v>1321</v>
      </c>
      <c r="C1657" s="96"/>
      <c r="D1657" s="96"/>
      <c r="E1657" s="144"/>
      <c r="F1657" s="178"/>
      <c r="G1657" s="179">
        <v>0</v>
      </c>
      <c r="H1657" s="179">
        <f t="shared" si="28"/>
        <v>0</v>
      </c>
      <c r="I1657" s="178"/>
      <c r="J1657" s="178"/>
      <c r="K1657" s="178"/>
      <c r="L1657" s="178"/>
    </row>
    <row r="1658" spans="1:12" ht="31.5" x14ac:dyDescent="0.25">
      <c r="A1658" s="193"/>
      <c r="B1658" s="95" t="s">
        <v>1322</v>
      </c>
      <c r="C1658" s="96"/>
      <c r="D1658" s="96"/>
      <c r="E1658" s="144"/>
      <c r="F1658" s="178"/>
      <c r="G1658" s="179">
        <v>0</v>
      </c>
      <c r="H1658" s="179">
        <f t="shared" si="28"/>
        <v>0</v>
      </c>
      <c r="I1658" s="178"/>
      <c r="J1658" s="178"/>
      <c r="K1658" s="178"/>
      <c r="L1658" s="178"/>
    </row>
    <row r="1659" spans="1:12" ht="15.75" x14ac:dyDescent="0.25">
      <c r="A1659" s="91"/>
      <c r="B1659" s="95" t="s">
        <v>1323</v>
      </c>
      <c r="C1659" s="91"/>
      <c r="D1659" s="91"/>
      <c r="E1659" s="144"/>
      <c r="F1659" s="178"/>
      <c r="G1659" s="179">
        <v>0</v>
      </c>
      <c r="H1659" s="179">
        <f t="shared" si="28"/>
        <v>0</v>
      </c>
      <c r="I1659" s="178"/>
      <c r="J1659" s="178"/>
      <c r="K1659" s="178"/>
      <c r="L1659" s="178"/>
    </row>
    <row r="1660" spans="1:12" ht="47.25" x14ac:dyDescent="0.25">
      <c r="A1660" s="193"/>
      <c r="B1660" s="144" t="s">
        <v>1324</v>
      </c>
      <c r="C1660" s="96"/>
      <c r="D1660" s="96"/>
      <c r="E1660" s="144"/>
      <c r="F1660" s="178"/>
      <c r="G1660" s="179">
        <v>0</v>
      </c>
      <c r="H1660" s="179">
        <f t="shared" si="28"/>
        <v>0</v>
      </c>
      <c r="I1660" s="178"/>
      <c r="J1660" s="178"/>
      <c r="K1660" s="178"/>
      <c r="L1660" s="178"/>
    </row>
    <row r="1661" spans="1:12" ht="15.75" x14ac:dyDescent="0.25">
      <c r="A1661" s="193"/>
      <c r="B1661" s="144" t="s">
        <v>96</v>
      </c>
      <c r="C1661" s="96"/>
      <c r="D1661" s="96"/>
      <c r="E1661" s="144"/>
      <c r="F1661" s="178"/>
      <c r="G1661" s="179">
        <v>0</v>
      </c>
      <c r="H1661" s="179">
        <f t="shared" si="28"/>
        <v>0</v>
      </c>
      <c r="I1661" s="178"/>
      <c r="J1661" s="178"/>
      <c r="K1661" s="178"/>
      <c r="L1661" s="178"/>
    </row>
    <row r="1662" spans="1:12" ht="15.75" x14ac:dyDescent="0.25">
      <c r="A1662" s="193"/>
      <c r="B1662" s="144" t="s">
        <v>1262</v>
      </c>
      <c r="C1662" s="96"/>
      <c r="D1662" s="96"/>
      <c r="E1662" s="144"/>
      <c r="F1662" s="178"/>
      <c r="G1662" s="179">
        <v>0</v>
      </c>
      <c r="H1662" s="179">
        <f t="shared" si="28"/>
        <v>0</v>
      </c>
      <c r="I1662" s="178"/>
      <c r="J1662" s="178"/>
      <c r="K1662" s="178"/>
      <c r="L1662" s="178"/>
    </row>
    <row r="1663" spans="1:12" ht="15.75" x14ac:dyDescent="0.25">
      <c r="A1663" s="193"/>
      <c r="B1663" s="144" t="s">
        <v>1263</v>
      </c>
      <c r="C1663" s="96"/>
      <c r="D1663" s="96"/>
      <c r="E1663" s="144"/>
      <c r="F1663" s="178"/>
      <c r="G1663" s="179">
        <v>0</v>
      </c>
      <c r="H1663" s="179">
        <f t="shared" si="28"/>
        <v>0</v>
      </c>
      <c r="I1663" s="178"/>
      <c r="J1663" s="178"/>
      <c r="K1663" s="178"/>
      <c r="L1663" s="178"/>
    </row>
    <row r="1664" spans="1:12" ht="15.75" x14ac:dyDescent="0.25">
      <c r="A1664" s="193"/>
      <c r="B1664" s="144" t="s">
        <v>1264</v>
      </c>
      <c r="C1664" s="96"/>
      <c r="D1664" s="96"/>
      <c r="E1664" s="144"/>
      <c r="F1664" s="178"/>
      <c r="G1664" s="179">
        <v>0</v>
      </c>
      <c r="H1664" s="179">
        <f t="shared" si="28"/>
        <v>0</v>
      </c>
      <c r="I1664" s="178"/>
      <c r="J1664" s="178"/>
      <c r="K1664" s="178"/>
      <c r="L1664" s="178"/>
    </row>
    <row r="1665" spans="1:12" ht="15.75" x14ac:dyDescent="0.25">
      <c r="A1665" s="193"/>
      <c r="B1665" s="144" t="s">
        <v>1265</v>
      </c>
      <c r="C1665" s="96"/>
      <c r="D1665" s="96"/>
      <c r="E1665" s="144"/>
      <c r="F1665" s="178"/>
      <c r="G1665" s="179">
        <v>0</v>
      </c>
      <c r="H1665" s="179">
        <f t="shared" si="28"/>
        <v>0</v>
      </c>
      <c r="I1665" s="178"/>
      <c r="J1665" s="178"/>
      <c r="K1665" s="178"/>
      <c r="L1665" s="178"/>
    </row>
    <row r="1666" spans="1:12" ht="15.75" x14ac:dyDescent="0.25">
      <c r="A1666" s="91"/>
      <c r="B1666" s="95" t="s">
        <v>1325</v>
      </c>
      <c r="C1666" s="91"/>
      <c r="D1666" s="91"/>
      <c r="E1666" s="144"/>
      <c r="F1666" s="178"/>
      <c r="G1666" s="179">
        <v>0</v>
      </c>
      <c r="H1666" s="179">
        <f t="shared" si="28"/>
        <v>0</v>
      </c>
      <c r="I1666" s="178"/>
      <c r="J1666" s="178"/>
      <c r="K1666" s="178"/>
      <c r="L1666" s="178"/>
    </row>
    <row r="1667" spans="1:12" ht="47.25" x14ac:dyDescent="0.25">
      <c r="A1667" s="193"/>
      <c r="B1667" s="144" t="s">
        <v>943</v>
      </c>
      <c r="C1667" s="96"/>
      <c r="D1667" s="96"/>
      <c r="E1667" s="144"/>
      <c r="F1667" s="178"/>
      <c r="G1667" s="179">
        <v>0</v>
      </c>
      <c r="H1667" s="179">
        <f t="shared" si="28"/>
        <v>0</v>
      </c>
      <c r="I1667" s="178"/>
      <c r="J1667" s="178"/>
      <c r="K1667" s="178"/>
      <c r="L1667" s="178"/>
    </row>
    <row r="1668" spans="1:12" ht="47.25" x14ac:dyDescent="0.25">
      <c r="A1668" s="193"/>
      <c r="B1668" s="144" t="s">
        <v>944</v>
      </c>
      <c r="C1668" s="96"/>
      <c r="D1668" s="96"/>
      <c r="E1668" s="144"/>
      <c r="F1668" s="178"/>
      <c r="G1668" s="179">
        <v>0</v>
      </c>
      <c r="H1668" s="179">
        <f t="shared" si="28"/>
        <v>0</v>
      </c>
      <c r="I1668" s="178"/>
      <c r="J1668" s="178"/>
      <c r="K1668" s="178"/>
      <c r="L1668" s="178"/>
    </row>
    <row r="1669" spans="1:12" ht="15.75" x14ac:dyDescent="0.25">
      <c r="A1669" s="193"/>
      <c r="B1669" s="144" t="s">
        <v>928</v>
      </c>
      <c r="C1669" s="96"/>
      <c r="D1669" s="96"/>
      <c r="E1669" s="144"/>
      <c r="F1669" s="178"/>
      <c r="G1669" s="179">
        <v>0</v>
      </c>
      <c r="H1669" s="179">
        <f t="shared" si="28"/>
        <v>0</v>
      </c>
      <c r="I1669" s="178"/>
      <c r="J1669" s="178"/>
      <c r="K1669" s="178"/>
      <c r="L1669" s="178"/>
    </row>
    <row r="1670" spans="1:12" ht="15.75" x14ac:dyDescent="0.25">
      <c r="A1670" s="193"/>
      <c r="B1670" s="144" t="s">
        <v>945</v>
      </c>
      <c r="C1670" s="96"/>
      <c r="D1670" s="96"/>
      <c r="E1670" s="144"/>
      <c r="F1670" s="178"/>
      <c r="G1670" s="179">
        <v>0</v>
      </c>
      <c r="H1670" s="179">
        <f t="shared" si="28"/>
        <v>0</v>
      </c>
      <c r="I1670" s="178"/>
      <c r="J1670" s="178"/>
      <c r="K1670" s="178"/>
      <c r="L1670" s="178"/>
    </row>
    <row r="1671" spans="1:12" ht="15.75" x14ac:dyDescent="0.25">
      <c r="A1671" s="193"/>
      <c r="B1671" s="144" t="s">
        <v>946</v>
      </c>
      <c r="C1671" s="96"/>
      <c r="D1671" s="96"/>
      <c r="E1671" s="144"/>
      <c r="F1671" s="178"/>
      <c r="G1671" s="179">
        <v>0</v>
      </c>
      <c r="H1671" s="179">
        <f t="shared" si="28"/>
        <v>0</v>
      </c>
      <c r="I1671" s="178"/>
      <c r="J1671" s="178"/>
      <c r="K1671" s="178"/>
      <c r="L1671" s="178"/>
    </row>
    <row r="1672" spans="1:12" ht="15.75" x14ac:dyDescent="0.25">
      <c r="A1672" s="193"/>
      <c r="B1672" s="144" t="s">
        <v>947</v>
      </c>
      <c r="C1672" s="96"/>
      <c r="D1672" s="96"/>
      <c r="E1672" s="144"/>
      <c r="F1672" s="178"/>
      <c r="G1672" s="179">
        <v>0</v>
      </c>
      <c r="H1672" s="179">
        <f t="shared" si="28"/>
        <v>0</v>
      </c>
      <c r="I1672" s="178"/>
      <c r="J1672" s="178"/>
      <c r="K1672" s="178"/>
      <c r="L1672" s="178"/>
    </row>
    <row r="1673" spans="1:12" ht="15.75" x14ac:dyDescent="0.25">
      <c r="A1673" s="193"/>
      <c r="B1673" s="144" t="s">
        <v>948</v>
      </c>
      <c r="C1673" s="96"/>
      <c r="D1673" s="96"/>
      <c r="E1673" s="144"/>
      <c r="F1673" s="178"/>
      <c r="G1673" s="179">
        <v>0</v>
      </c>
      <c r="H1673" s="179">
        <f t="shared" si="28"/>
        <v>0</v>
      </c>
      <c r="I1673" s="178"/>
      <c r="J1673" s="178"/>
      <c r="K1673" s="178"/>
      <c r="L1673" s="178"/>
    </row>
    <row r="1674" spans="1:12" ht="15.75" x14ac:dyDescent="0.25">
      <c r="A1674" s="193"/>
      <c r="B1674" s="144" t="s">
        <v>949</v>
      </c>
      <c r="C1674" s="96"/>
      <c r="D1674" s="96"/>
      <c r="E1674" s="144"/>
      <c r="F1674" s="178"/>
      <c r="G1674" s="179">
        <v>0</v>
      </c>
      <c r="H1674" s="179">
        <f t="shared" si="28"/>
        <v>0</v>
      </c>
      <c r="I1674" s="178"/>
      <c r="J1674" s="178"/>
      <c r="K1674" s="178"/>
      <c r="L1674" s="178"/>
    </row>
    <row r="1675" spans="1:12" ht="15.75" x14ac:dyDescent="0.25">
      <c r="A1675" s="91"/>
      <c r="B1675" s="95" t="s">
        <v>1326</v>
      </c>
      <c r="C1675" s="91"/>
      <c r="D1675" s="91"/>
      <c r="E1675" s="144"/>
      <c r="F1675" s="178"/>
      <c r="G1675" s="179">
        <v>0</v>
      </c>
      <c r="H1675" s="179">
        <f t="shared" si="28"/>
        <v>0</v>
      </c>
      <c r="I1675" s="178"/>
      <c r="J1675" s="178"/>
      <c r="K1675" s="178"/>
      <c r="L1675" s="178"/>
    </row>
    <row r="1676" spans="1:12" ht="47.25" x14ac:dyDescent="0.25">
      <c r="A1676" s="193"/>
      <c r="B1676" s="144" t="s">
        <v>1327</v>
      </c>
      <c r="C1676" s="96"/>
      <c r="D1676" s="96"/>
      <c r="E1676" s="144"/>
      <c r="F1676" s="178"/>
      <c r="G1676" s="179">
        <v>0</v>
      </c>
      <c r="H1676" s="179">
        <f t="shared" si="28"/>
        <v>0</v>
      </c>
      <c r="I1676" s="178"/>
      <c r="J1676" s="178"/>
      <c r="K1676" s="178"/>
      <c r="L1676" s="178"/>
    </row>
    <row r="1677" spans="1:12" ht="31.5" x14ac:dyDescent="0.25">
      <c r="A1677" s="91"/>
      <c r="B1677" s="95" t="s">
        <v>1293</v>
      </c>
      <c r="C1677" s="91"/>
      <c r="D1677" s="91"/>
      <c r="E1677" s="144"/>
      <c r="F1677" s="178"/>
      <c r="G1677" s="179">
        <v>0</v>
      </c>
      <c r="H1677" s="179">
        <f t="shared" si="28"/>
        <v>0</v>
      </c>
      <c r="I1677" s="178"/>
      <c r="J1677" s="178"/>
      <c r="K1677" s="178"/>
      <c r="L1677" s="178"/>
    </row>
    <row r="1678" spans="1:12" ht="31.5" x14ac:dyDescent="0.25">
      <c r="A1678" s="193"/>
      <c r="B1678" s="144" t="s">
        <v>1153</v>
      </c>
      <c r="C1678" s="96"/>
      <c r="D1678" s="96"/>
      <c r="E1678" s="144"/>
      <c r="F1678" s="178"/>
      <c r="G1678" s="179">
        <v>0</v>
      </c>
      <c r="H1678" s="179">
        <f t="shared" si="28"/>
        <v>0</v>
      </c>
      <c r="I1678" s="178"/>
      <c r="J1678" s="178"/>
      <c r="K1678" s="178"/>
      <c r="L1678" s="178"/>
    </row>
    <row r="1679" spans="1:12" ht="47.25" x14ac:dyDescent="0.25">
      <c r="A1679" s="193"/>
      <c r="B1679" s="144" t="s">
        <v>1154</v>
      </c>
      <c r="C1679" s="96"/>
      <c r="D1679" s="96"/>
      <c r="E1679" s="144"/>
      <c r="F1679" s="178"/>
      <c r="G1679" s="179">
        <v>0</v>
      </c>
      <c r="H1679" s="179">
        <f t="shared" si="28"/>
        <v>0</v>
      </c>
      <c r="I1679" s="178"/>
      <c r="J1679" s="178"/>
      <c r="K1679" s="178"/>
      <c r="L1679" s="178"/>
    </row>
    <row r="1680" spans="1:12" ht="15.75" x14ac:dyDescent="0.25">
      <c r="A1680" s="91"/>
      <c r="B1680" s="95" t="s">
        <v>1328</v>
      </c>
      <c r="C1680" s="91"/>
      <c r="D1680" s="91"/>
      <c r="E1680" s="144"/>
      <c r="F1680" s="178"/>
      <c r="G1680" s="179">
        <v>0</v>
      </c>
      <c r="H1680" s="179">
        <f t="shared" si="28"/>
        <v>0</v>
      </c>
      <c r="I1680" s="178"/>
      <c r="J1680" s="178"/>
      <c r="K1680" s="178"/>
      <c r="L1680" s="178"/>
    </row>
    <row r="1681" spans="1:12" ht="31.5" x14ac:dyDescent="0.25">
      <c r="A1681" s="193"/>
      <c r="B1681" s="144" t="s">
        <v>1329</v>
      </c>
      <c r="C1681" s="96"/>
      <c r="D1681" s="96"/>
      <c r="E1681" s="144"/>
      <c r="F1681" s="178"/>
      <c r="G1681" s="179">
        <v>0</v>
      </c>
      <c r="H1681" s="179">
        <f t="shared" si="28"/>
        <v>0</v>
      </c>
      <c r="I1681" s="178"/>
      <c r="J1681" s="178"/>
      <c r="K1681" s="178"/>
      <c r="L1681" s="178"/>
    </row>
    <row r="1682" spans="1:12" ht="15.75" x14ac:dyDescent="0.25">
      <c r="A1682" s="91"/>
      <c r="B1682" s="95" t="s">
        <v>1229</v>
      </c>
      <c r="C1682" s="91"/>
      <c r="D1682" s="91"/>
      <c r="E1682" s="144"/>
      <c r="F1682" s="178"/>
      <c r="G1682" s="179">
        <v>0</v>
      </c>
      <c r="H1682" s="179">
        <f t="shared" si="28"/>
        <v>0</v>
      </c>
      <c r="I1682" s="178"/>
      <c r="J1682" s="178"/>
      <c r="K1682" s="178"/>
      <c r="L1682" s="178"/>
    </row>
    <row r="1683" spans="1:12" ht="31.5" x14ac:dyDescent="0.25">
      <c r="A1683" s="91"/>
      <c r="B1683" s="95" t="s">
        <v>1156</v>
      </c>
      <c r="C1683" s="91"/>
      <c r="D1683" s="91"/>
      <c r="E1683" s="144"/>
      <c r="F1683" s="178"/>
      <c r="G1683" s="179">
        <v>0</v>
      </c>
      <c r="H1683" s="179">
        <f t="shared" si="28"/>
        <v>0</v>
      </c>
      <c r="I1683" s="178"/>
      <c r="J1683" s="178"/>
      <c r="K1683" s="178"/>
      <c r="L1683" s="178"/>
    </row>
    <row r="1684" spans="1:12" ht="31.5" x14ac:dyDescent="0.25">
      <c r="A1684" s="91"/>
      <c r="B1684" s="95" t="s">
        <v>1157</v>
      </c>
      <c r="C1684" s="91"/>
      <c r="D1684" s="91"/>
      <c r="E1684" s="144"/>
      <c r="F1684" s="178"/>
      <c r="G1684" s="179">
        <v>0</v>
      </c>
      <c r="H1684" s="179">
        <f t="shared" si="28"/>
        <v>0</v>
      </c>
      <c r="I1684" s="178"/>
      <c r="J1684" s="178"/>
      <c r="K1684" s="178"/>
      <c r="L1684" s="178"/>
    </row>
    <row r="1685" spans="1:12" ht="15.75" x14ac:dyDescent="0.25">
      <c r="A1685" s="91"/>
      <c r="B1685" s="95" t="s">
        <v>1158</v>
      </c>
      <c r="C1685" s="91"/>
      <c r="D1685" s="91"/>
      <c r="E1685" s="144"/>
      <c r="F1685" s="178"/>
      <c r="G1685" s="179">
        <v>0</v>
      </c>
      <c r="H1685" s="179">
        <f t="shared" si="28"/>
        <v>0</v>
      </c>
      <c r="I1685" s="178"/>
      <c r="J1685" s="178"/>
      <c r="K1685" s="178"/>
      <c r="L1685" s="178"/>
    </row>
    <row r="1686" spans="1:12" ht="47.25" x14ac:dyDescent="0.25">
      <c r="A1686" s="91"/>
      <c r="B1686" s="95" t="s">
        <v>1159</v>
      </c>
      <c r="C1686" s="91"/>
      <c r="D1686" s="91"/>
      <c r="E1686" s="144"/>
      <c r="F1686" s="178"/>
      <c r="G1686" s="179">
        <v>0</v>
      </c>
      <c r="H1686" s="179">
        <f t="shared" si="28"/>
        <v>0</v>
      </c>
      <c r="I1686" s="178"/>
      <c r="J1686" s="178"/>
      <c r="K1686" s="178"/>
      <c r="L1686" s="178"/>
    </row>
    <row r="1687" spans="1:12" ht="31.5" x14ac:dyDescent="0.25">
      <c r="A1687" s="91"/>
      <c r="B1687" s="95" t="s">
        <v>1160</v>
      </c>
      <c r="C1687" s="91"/>
      <c r="D1687" s="91"/>
      <c r="E1687" s="144"/>
      <c r="F1687" s="178"/>
      <c r="G1687" s="179">
        <v>0</v>
      </c>
      <c r="H1687" s="179">
        <f t="shared" si="28"/>
        <v>0</v>
      </c>
      <c r="I1687" s="178"/>
      <c r="J1687" s="178"/>
      <c r="K1687" s="178"/>
      <c r="L1687" s="178"/>
    </row>
    <row r="1688" spans="1:12" ht="31.5" x14ac:dyDescent="0.25">
      <c r="A1688" s="91"/>
      <c r="B1688" s="95" t="s">
        <v>1161</v>
      </c>
      <c r="C1688" s="91"/>
      <c r="D1688" s="91"/>
      <c r="E1688" s="144"/>
      <c r="F1688" s="178"/>
      <c r="G1688" s="179">
        <v>0</v>
      </c>
      <c r="H1688" s="179">
        <f t="shared" si="28"/>
        <v>0</v>
      </c>
      <c r="I1688" s="178"/>
      <c r="J1688" s="178"/>
      <c r="K1688" s="178"/>
      <c r="L1688" s="178"/>
    </row>
    <row r="1689" spans="1:12" ht="15.75" x14ac:dyDescent="0.25">
      <c r="A1689" s="91"/>
      <c r="B1689" s="95" t="s">
        <v>1162</v>
      </c>
      <c r="C1689" s="91"/>
      <c r="D1689" s="91"/>
      <c r="E1689" s="144"/>
      <c r="F1689" s="178"/>
      <c r="G1689" s="179">
        <v>0</v>
      </c>
      <c r="H1689" s="179">
        <f t="shared" si="28"/>
        <v>0</v>
      </c>
      <c r="I1689" s="178"/>
      <c r="J1689" s="178"/>
      <c r="K1689" s="178"/>
      <c r="L1689" s="178"/>
    </row>
    <row r="1690" spans="1:12" ht="15.75" x14ac:dyDescent="0.25">
      <c r="A1690" s="91"/>
      <c r="B1690" s="95" t="s">
        <v>1163</v>
      </c>
      <c r="C1690" s="91"/>
      <c r="D1690" s="91"/>
      <c r="E1690" s="144"/>
      <c r="F1690" s="178"/>
      <c r="G1690" s="179">
        <v>0</v>
      </c>
      <c r="H1690" s="179">
        <f t="shared" si="28"/>
        <v>0</v>
      </c>
      <c r="I1690" s="178"/>
      <c r="J1690" s="178"/>
      <c r="K1690" s="178"/>
      <c r="L1690" s="178"/>
    </row>
    <row r="1691" spans="1:12" ht="15.75" x14ac:dyDescent="0.25">
      <c r="A1691" s="91"/>
      <c r="B1691" s="95" t="s">
        <v>1164</v>
      </c>
      <c r="C1691" s="91"/>
      <c r="D1691" s="91"/>
      <c r="E1691" s="144"/>
      <c r="F1691" s="178"/>
      <c r="G1691" s="179">
        <v>0</v>
      </c>
      <c r="H1691" s="179">
        <f t="shared" si="28"/>
        <v>0</v>
      </c>
      <c r="I1691" s="178"/>
      <c r="J1691" s="178"/>
      <c r="K1691" s="178"/>
      <c r="L1691" s="178"/>
    </row>
    <row r="1692" spans="1:12" ht="15.75" x14ac:dyDescent="0.25">
      <c r="A1692" s="91"/>
      <c r="B1692" s="95" t="s">
        <v>1230</v>
      </c>
      <c r="C1692" s="91"/>
      <c r="D1692" s="91"/>
      <c r="E1692" s="144"/>
      <c r="F1692" s="178"/>
      <c r="G1692" s="179">
        <v>0</v>
      </c>
      <c r="H1692" s="179">
        <f t="shared" si="28"/>
        <v>0</v>
      </c>
      <c r="I1692" s="178"/>
      <c r="J1692" s="178"/>
      <c r="K1692" s="178"/>
      <c r="L1692" s="178"/>
    </row>
    <row r="1693" spans="1:12" ht="31.5" x14ac:dyDescent="0.25">
      <c r="A1693" s="91"/>
      <c r="B1693" s="95" t="s">
        <v>1166</v>
      </c>
      <c r="C1693" s="91"/>
      <c r="D1693" s="91"/>
      <c r="E1693" s="144"/>
      <c r="F1693" s="178"/>
      <c r="G1693" s="179">
        <v>0</v>
      </c>
      <c r="H1693" s="179">
        <f t="shared" si="28"/>
        <v>0</v>
      </c>
      <c r="I1693" s="178"/>
      <c r="J1693" s="178"/>
      <c r="K1693" s="178"/>
      <c r="L1693" s="178"/>
    </row>
    <row r="1694" spans="1:12" ht="63" x14ac:dyDescent="0.25">
      <c r="A1694" s="91"/>
      <c r="B1694" s="95" t="s">
        <v>1167</v>
      </c>
      <c r="C1694" s="91"/>
      <c r="D1694" s="91"/>
      <c r="E1694" s="144"/>
      <c r="F1694" s="178"/>
      <c r="G1694" s="179">
        <v>0</v>
      </c>
      <c r="H1694" s="179">
        <f t="shared" si="28"/>
        <v>0</v>
      </c>
      <c r="I1694" s="178"/>
      <c r="J1694" s="178"/>
      <c r="K1694" s="178"/>
      <c r="L1694" s="178"/>
    </row>
    <row r="1695" spans="1:12" ht="31.5" x14ac:dyDescent="0.25">
      <c r="A1695" s="91"/>
      <c r="B1695" s="95" t="s">
        <v>1168</v>
      </c>
      <c r="C1695" s="91"/>
      <c r="D1695" s="91"/>
      <c r="E1695" s="144"/>
      <c r="F1695" s="178"/>
      <c r="G1695" s="179">
        <v>0</v>
      </c>
      <c r="H1695" s="179">
        <f t="shared" si="28"/>
        <v>0</v>
      </c>
      <c r="I1695" s="178"/>
      <c r="J1695" s="178"/>
      <c r="K1695" s="178"/>
      <c r="L1695" s="178"/>
    </row>
    <row r="1696" spans="1:12" ht="47.25" x14ac:dyDescent="0.25">
      <c r="A1696" s="91"/>
      <c r="B1696" s="95" t="s">
        <v>1169</v>
      </c>
      <c r="C1696" s="91"/>
      <c r="D1696" s="91"/>
      <c r="E1696" s="144"/>
      <c r="F1696" s="178"/>
      <c r="G1696" s="179">
        <v>0</v>
      </c>
      <c r="H1696" s="179">
        <f t="shared" si="28"/>
        <v>0</v>
      </c>
      <c r="I1696" s="178"/>
      <c r="J1696" s="178"/>
      <c r="K1696" s="178"/>
      <c r="L1696" s="178"/>
    </row>
    <row r="1697" spans="1:12" ht="15.75" x14ac:dyDescent="0.25">
      <c r="A1697" s="91"/>
      <c r="B1697" s="95" t="s">
        <v>1170</v>
      </c>
      <c r="C1697" s="91"/>
      <c r="D1697" s="91"/>
      <c r="E1697" s="144"/>
      <c r="F1697" s="178"/>
      <c r="G1697" s="179">
        <v>0</v>
      </c>
      <c r="H1697" s="179">
        <f t="shared" si="28"/>
        <v>0</v>
      </c>
      <c r="I1697" s="178"/>
      <c r="J1697" s="178"/>
      <c r="K1697" s="178"/>
      <c r="L1697" s="178"/>
    </row>
    <row r="1698" spans="1:12" ht="15.75" x14ac:dyDescent="0.25">
      <c r="A1698" s="91"/>
      <c r="B1698" s="95" t="s">
        <v>1171</v>
      </c>
      <c r="C1698" s="91"/>
      <c r="D1698" s="91"/>
      <c r="E1698" s="144"/>
      <c r="F1698" s="178"/>
      <c r="G1698" s="179">
        <v>0</v>
      </c>
      <c r="H1698" s="179">
        <f t="shared" si="28"/>
        <v>0</v>
      </c>
      <c r="I1698" s="178"/>
      <c r="J1698" s="178"/>
      <c r="K1698" s="178"/>
      <c r="L1698" s="178"/>
    </row>
    <row r="1699" spans="1:12" ht="15.75" x14ac:dyDescent="0.25">
      <c r="A1699" s="91"/>
      <c r="B1699" s="95" t="s">
        <v>1172</v>
      </c>
      <c r="C1699" s="91"/>
      <c r="D1699" s="91"/>
      <c r="E1699" s="144"/>
      <c r="F1699" s="178"/>
      <c r="G1699" s="179">
        <v>0</v>
      </c>
      <c r="H1699" s="179">
        <f t="shared" si="28"/>
        <v>0</v>
      </c>
      <c r="I1699" s="178"/>
      <c r="J1699" s="178"/>
      <c r="K1699" s="178"/>
      <c r="L1699" s="178"/>
    </row>
    <row r="1700" spans="1:12" ht="15.75" x14ac:dyDescent="0.25">
      <c r="A1700" s="91"/>
      <c r="B1700" s="95" t="s">
        <v>1173</v>
      </c>
      <c r="C1700" s="91"/>
      <c r="D1700" s="91"/>
      <c r="E1700" s="144"/>
      <c r="F1700" s="178"/>
      <c r="G1700" s="179">
        <v>0</v>
      </c>
      <c r="H1700" s="179">
        <f t="shared" si="28"/>
        <v>0</v>
      </c>
      <c r="I1700" s="178"/>
      <c r="J1700" s="178"/>
      <c r="K1700" s="178"/>
      <c r="L1700" s="178"/>
    </row>
    <row r="1701" spans="1:12" ht="31.5" x14ac:dyDescent="0.25">
      <c r="A1701" s="91"/>
      <c r="B1701" s="95" t="s">
        <v>1174</v>
      </c>
      <c r="C1701" s="91"/>
      <c r="D1701" s="91"/>
      <c r="E1701" s="144"/>
      <c r="F1701" s="178"/>
      <c r="G1701" s="179">
        <v>0</v>
      </c>
      <c r="H1701" s="179">
        <f t="shared" si="28"/>
        <v>0</v>
      </c>
      <c r="I1701" s="178"/>
      <c r="J1701" s="178"/>
      <c r="K1701" s="178"/>
      <c r="L1701" s="178"/>
    </row>
    <row r="1702" spans="1:12" ht="15.75" x14ac:dyDescent="0.25">
      <c r="A1702" s="91"/>
      <c r="B1702" s="95" t="s">
        <v>1175</v>
      </c>
      <c r="C1702" s="91"/>
      <c r="D1702" s="91"/>
      <c r="E1702" s="144"/>
      <c r="F1702" s="178"/>
      <c r="G1702" s="179">
        <v>0</v>
      </c>
      <c r="H1702" s="179">
        <f t="shared" si="28"/>
        <v>0</v>
      </c>
      <c r="I1702" s="178"/>
      <c r="J1702" s="178"/>
      <c r="K1702" s="178"/>
      <c r="L1702" s="178"/>
    </row>
    <row r="1703" spans="1:12" ht="15.75" x14ac:dyDescent="0.25">
      <c r="A1703" s="91"/>
      <c r="B1703" s="95" t="s">
        <v>1176</v>
      </c>
      <c r="C1703" s="91"/>
      <c r="D1703" s="91"/>
      <c r="E1703" s="144"/>
      <c r="F1703" s="178"/>
      <c r="G1703" s="179">
        <v>0</v>
      </c>
      <c r="H1703" s="179">
        <f t="shared" si="28"/>
        <v>0</v>
      </c>
      <c r="I1703" s="178"/>
      <c r="J1703" s="178"/>
      <c r="K1703" s="178"/>
      <c r="L1703" s="178"/>
    </row>
    <row r="1704" spans="1:12" ht="15.75" x14ac:dyDescent="0.25">
      <c r="A1704" s="91"/>
      <c r="B1704" s="95" t="s">
        <v>1177</v>
      </c>
      <c r="C1704" s="91"/>
      <c r="D1704" s="91"/>
      <c r="E1704" s="144"/>
      <c r="F1704" s="178"/>
      <c r="G1704" s="179">
        <v>0</v>
      </c>
      <c r="H1704" s="179">
        <f t="shared" si="28"/>
        <v>0</v>
      </c>
      <c r="I1704" s="178"/>
      <c r="J1704" s="178"/>
      <c r="K1704" s="178"/>
      <c r="L1704" s="178"/>
    </row>
    <row r="1705" spans="1:12" ht="15.75" x14ac:dyDescent="0.25">
      <c r="A1705" s="91"/>
      <c r="B1705" s="95" t="s">
        <v>1178</v>
      </c>
      <c r="C1705" s="91"/>
      <c r="D1705" s="91"/>
      <c r="E1705" s="144"/>
      <c r="F1705" s="178"/>
      <c r="G1705" s="179">
        <v>0</v>
      </c>
      <c r="H1705" s="179">
        <f t="shared" si="28"/>
        <v>0</v>
      </c>
      <c r="I1705" s="178"/>
      <c r="J1705" s="178"/>
      <c r="K1705" s="178"/>
      <c r="L1705" s="178"/>
    </row>
    <row r="1706" spans="1:12" ht="15.75" x14ac:dyDescent="0.25">
      <c r="A1706" s="91"/>
      <c r="B1706" s="95" t="s">
        <v>1179</v>
      </c>
      <c r="C1706" s="91"/>
      <c r="D1706" s="91"/>
      <c r="E1706" s="144"/>
      <c r="F1706" s="178"/>
      <c r="G1706" s="179">
        <v>0</v>
      </c>
      <c r="H1706" s="179">
        <f t="shared" si="28"/>
        <v>0</v>
      </c>
      <c r="I1706" s="178"/>
      <c r="J1706" s="178"/>
      <c r="K1706" s="178"/>
      <c r="L1706" s="178"/>
    </row>
    <row r="1707" spans="1:12" ht="31.5" x14ac:dyDescent="0.25">
      <c r="A1707" s="91"/>
      <c r="B1707" s="95" t="s">
        <v>1231</v>
      </c>
      <c r="C1707" s="91"/>
      <c r="D1707" s="91"/>
      <c r="E1707" s="144"/>
      <c r="F1707" s="178"/>
      <c r="G1707" s="179">
        <v>0</v>
      </c>
      <c r="H1707" s="179">
        <f t="shared" si="28"/>
        <v>0</v>
      </c>
      <c r="I1707" s="178"/>
      <c r="J1707" s="178"/>
      <c r="K1707" s="178"/>
      <c r="L1707" s="178"/>
    </row>
    <row r="1708" spans="1:12" ht="15.75" x14ac:dyDescent="0.25">
      <c r="A1708" s="91"/>
      <c r="B1708" s="95" t="s">
        <v>1181</v>
      </c>
      <c r="C1708" s="91"/>
      <c r="D1708" s="91"/>
      <c r="E1708" s="144"/>
      <c r="F1708" s="178"/>
      <c r="G1708" s="179">
        <v>0</v>
      </c>
      <c r="H1708" s="179">
        <f t="shared" si="28"/>
        <v>0</v>
      </c>
      <c r="I1708" s="178"/>
      <c r="J1708" s="178"/>
      <c r="K1708" s="178"/>
      <c r="L1708" s="178"/>
    </row>
    <row r="1709" spans="1:12" ht="47.25" x14ac:dyDescent="0.25">
      <c r="A1709" s="91"/>
      <c r="B1709" s="95" t="s">
        <v>1182</v>
      </c>
      <c r="C1709" s="91"/>
      <c r="D1709" s="91"/>
      <c r="E1709" s="144"/>
      <c r="F1709" s="178"/>
      <c r="G1709" s="179">
        <v>0</v>
      </c>
      <c r="H1709" s="179">
        <f t="shared" si="28"/>
        <v>0</v>
      </c>
      <c r="I1709" s="178"/>
      <c r="J1709" s="178"/>
      <c r="K1709" s="178"/>
      <c r="L1709" s="178"/>
    </row>
    <row r="1710" spans="1:12" ht="47.25" x14ac:dyDescent="0.25">
      <c r="A1710" s="91"/>
      <c r="B1710" s="95" t="s">
        <v>1183</v>
      </c>
      <c r="C1710" s="91"/>
      <c r="D1710" s="91"/>
      <c r="E1710" s="144"/>
      <c r="F1710" s="178"/>
      <c r="G1710" s="179">
        <v>0</v>
      </c>
      <c r="H1710" s="179">
        <f t="shared" si="28"/>
        <v>0</v>
      </c>
      <c r="I1710" s="178"/>
      <c r="J1710" s="178"/>
      <c r="K1710" s="178"/>
      <c r="L1710" s="178"/>
    </row>
    <row r="1711" spans="1:12" ht="15.75" x14ac:dyDescent="0.25">
      <c r="A1711" s="91"/>
      <c r="B1711" s="95" t="s">
        <v>1184</v>
      </c>
      <c r="C1711" s="91"/>
      <c r="D1711" s="91"/>
      <c r="E1711" s="144"/>
      <c r="F1711" s="178"/>
      <c r="G1711" s="179">
        <v>0</v>
      </c>
      <c r="H1711" s="179">
        <f t="shared" si="28"/>
        <v>0</v>
      </c>
      <c r="I1711" s="178"/>
      <c r="J1711" s="178"/>
      <c r="K1711" s="178"/>
      <c r="L1711" s="178"/>
    </row>
    <row r="1712" spans="1:12" ht="15.75" x14ac:dyDescent="0.25">
      <c r="A1712" s="91"/>
      <c r="B1712" s="95" t="s">
        <v>1185</v>
      </c>
      <c r="C1712" s="91"/>
      <c r="D1712" s="91"/>
      <c r="E1712" s="144"/>
      <c r="F1712" s="178"/>
      <c r="G1712" s="179">
        <v>0</v>
      </c>
      <c r="H1712" s="179">
        <f t="shared" si="28"/>
        <v>0</v>
      </c>
      <c r="I1712" s="178"/>
      <c r="J1712" s="178"/>
      <c r="K1712" s="178"/>
      <c r="L1712" s="178"/>
    </row>
    <row r="1713" spans="1:12" ht="15.75" x14ac:dyDescent="0.25">
      <c r="A1713" s="91"/>
      <c r="B1713" s="95" t="s">
        <v>1186</v>
      </c>
      <c r="C1713" s="91"/>
      <c r="D1713" s="91"/>
      <c r="E1713" s="144"/>
      <c r="F1713" s="178"/>
      <c r="G1713" s="179">
        <v>0</v>
      </c>
      <c r="H1713" s="179">
        <f t="shared" si="28"/>
        <v>0</v>
      </c>
      <c r="I1713" s="178"/>
      <c r="J1713" s="178"/>
      <c r="K1713" s="178"/>
      <c r="L1713" s="178"/>
    </row>
    <row r="1714" spans="1:12" ht="31.5" x14ac:dyDescent="0.25">
      <c r="A1714" s="91"/>
      <c r="B1714" s="95" t="s">
        <v>1187</v>
      </c>
      <c r="C1714" s="91"/>
      <c r="D1714" s="91"/>
      <c r="E1714" s="144"/>
      <c r="F1714" s="178"/>
      <c r="G1714" s="179">
        <v>0</v>
      </c>
      <c r="H1714" s="179">
        <f t="shared" si="28"/>
        <v>0</v>
      </c>
      <c r="I1714" s="178"/>
      <c r="J1714" s="178"/>
      <c r="K1714" s="178"/>
      <c r="L1714" s="178"/>
    </row>
    <row r="1715" spans="1:12" ht="31.5" x14ac:dyDescent="0.25">
      <c r="A1715" s="91"/>
      <c r="B1715" s="95" t="s">
        <v>1188</v>
      </c>
      <c r="C1715" s="91"/>
      <c r="D1715" s="91"/>
      <c r="E1715" s="144"/>
      <c r="F1715" s="178"/>
      <c r="G1715" s="179">
        <v>0</v>
      </c>
      <c r="H1715" s="179">
        <f t="shared" si="28"/>
        <v>0</v>
      </c>
      <c r="I1715" s="178"/>
      <c r="J1715" s="178"/>
      <c r="K1715" s="178"/>
      <c r="L1715" s="178"/>
    </row>
    <row r="1716" spans="1:12" ht="15.75" x14ac:dyDescent="0.25">
      <c r="A1716" s="91"/>
      <c r="B1716" s="95" t="s">
        <v>1189</v>
      </c>
      <c r="C1716" s="91"/>
      <c r="D1716" s="91"/>
      <c r="E1716" s="144"/>
      <c r="F1716" s="178"/>
      <c r="G1716" s="179">
        <v>0</v>
      </c>
      <c r="H1716" s="179">
        <f t="shared" si="28"/>
        <v>0</v>
      </c>
      <c r="I1716" s="178"/>
      <c r="J1716" s="178"/>
      <c r="K1716" s="178"/>
      <c r="L1716" s="178"/>
    </row>
    <row r="1717" spans="1:12" ht="94.5" x14ac:dyDescent="0.25">
      <c r="A1717" s="91"/>
      <c r="B1717" s="95" t="s">
        <v>1190</v>
      </c>
      <c r="C1717" s="91"/>
      <c r="D1717" s="91"/>
      <c r="E1717" s="144"/>
      <c r="F1717" s="178"/>
      <c r="G1717" s="179">
        <v>0</v>
      </c>
      <c r="H1717" s="179">
        <f t="shared" si="28"/>
        <v>0</v>
      </c>
      <c r="I1717" s="178"/>
      <c r="J1717" s="178"/>
      <c r="K1717" s="178"/>
      <c r="L1717" s="178"/>
    </row>
    <row r="1718" spans="1:12" ht="47.25" x14ac:dyDescent="0.25">
      <c r="A1718" s="91"/>
      <c r="B1718" s="95" t="s">
        <v>1191</v>
      </c>
      <c r="C1718" s="91"/>
      <c r="D1718" s="91"/>
      <c r="E1718" s="144"/>
      <c r="F1718" s="178"/>
      <c r="G1718" s="179">
        <v>0</v>
      </c>
      <c r="H1718" s="179">
        <f t="shared" si="28"/>
        <v>0</v>
      </c>
      <c r="I1718" s="178"/>
      <c r="J1718" s="178"/>
      <c r="K1718" s="178"/>
      <c r="L1718" s="178"/>
    </row>
    <row r="1719" spans="1:12" ht="31.5" x14ac:dyDescent="0.25">
      <c r="A1719" s="91"/>
      <c r="B1719" s="95" t="s">
        <v>1192</v>
      </c>
      <c r="C1719" s="91"/>
      <c r="D1719" s="91"/>
      <c r="E1719" s="144"/>
      <c r="F1719" s="178"/>
      <c r="G1719" s="179">
        <v>0</v>
      </c>
      <c r="H1719" s="179">
        <f t="shared" si="28"/>
        <v>0</v>
      </c>
      <c r="I1719" s="178"/>
      <c r="J1719" s="178"/>
      <c r="K1719" s="178"/>
      <c r="L1719" s="178"/>
    </row>
    <row r="1720" spans="1:12" ht="15.75" x14ac:dyDescent="0.25">
      <c r="A1720" s="91"/>
      <c r="B1720" s="95" t="s">
        <v>1193</v>
      </c>
      <c r="C1720" s="91"/>
      <c r="D1720" s="91"/>
      <c r="E1720" s="144"/>
      <c r="F1720" s="178"/>
      <c r="G1720" s="179">
        <v>0</v>
      </c>
      <c r="H1720" s="179">
        <f t="shared" ref="H1720:H1783" si="29">+G1720*F1720</f>
        <v>0</v>
      </c>
      <c r="I1720" s="178"/>
      <c r="J1720" s="178"/>
      <c r="K1720" s="178"/>
      <c r="L1720" s="178"/>
    </row>
    <row r="1721" spans="1:12" ht="15.75" x14ac:dyDescent="0.25">
      <c r="A1721" s="91"/>
      <c r="B1721" s="95" t="s">
        <v>1194</v>
      </c>
      <c r="C1721" s="91"/>
      <c r="D1721" s="91"/>
      <c r="E1721" s="144"/>
      <c r="F1721" s="178"/>
      <c r="G1721" s="179">
        <v>0</v>
      </c>
      <c r="H1721" s="179">
        <f t="shared" si="29"/>
        <v>0</v>
      </c>
      <c r="I1721" s="178"/>
      <c r="J1721" s="178"/>
      <c r="K1721" s="178"/>
      <c r="L1721" s="178"/>
    </row>
    <row r="1722" spans="1:12" ht="15.75" x14ac:dyDescent="0.25">
      <c r="A1722" s="141" t="s">
        <v>1330</v>
      </c>
      <c r="B1722" s="90" t="s">
        <v>1331</v>
      </c>
      <c r="C1722" s="141">
        <v>8039313</v>
      </c>
      <c r="D1722" s="141" t="s">
        <v>396</v>
      </c>
      <c r="E1722" s="144" t="s">
        <v>31</v>
      </c>
      <c r="F1722" s="178">
        <v>3</v>
      </c>
      <c r="G1722" s="179">
        <f>1.1*3791970000</f>
        <v>4171167000.0000005</v>
      </c>
      <c r="H1722" s="179">
        <f t="shared" si="29"/>
        <v>12513501000.000002</v>
      </c>
      <c r="I1722" s="178"/>
      <c r="J1722" s="178"/>
      <c r="K1722" s="178"/>
      <c r="L1722" s="178"/>
    </row>
    <row r="1723" spans="1:12" ht="15.75" x14ac:dyDescent="0.25">
      <c r="A1723" s="91"/>
      <c r="B1723" s="95" t="s">
        <v>655</v>
      </c>
      <c r="C1723" s="91"/>
      <c r="D1723" s="91"/>
      <c r="E1723" s="144"/>
      <c r="F1723" s="178"/>
      <c r="G1723" s="179">
        <v>0</v>
      </c>
      <c r="H1723" s="179">
        <f t="shared" si="29"/>
        <v>0</v>
      </c>
      <c r="I1723" s="178"/>
      <c r="J1723" s="178"/>
      <c r="K1723" s="178"/>
      <c r="L1723" s="178"/>
    </row>
    <row r="1724" spans="1:12" ht="15.75" x14ac:dyDescent="0.25">
      <c r="A1724" s="91"/>
      <c r="B1724" s="95" t="s">
        <v>656</v>
      </c>
      <c r="C1724" s="91"/>
      <c r="D1724" s="91"/>
      <c r="E1724" s="144"/>
      <c r="F1724" s="178"/>
      <c r="G1724" s="179">
        <v>0</v>
      </c>
      <c r="H1724" s="179">
        <f t="shared" si="29"/>
        <v>0</v>
      </c>
      <c r="I1724" s="178"/>
      <c r="J1724" s="178"/>
      <c r="K1724" s="178"/>
      <c r="L1724" s="178"/>
    </row>
    <row r="1725" spans="1:12" ht="15.75" x14ac:dyDescent="0.25">
      <c r="A1725" s="405"/>
      <c r="B1725" s="408" t="s">
        <v>657</v>
      </c>
      <c r="C1725" s="405"/>
      <c r="D1725" s="87"/>
      <c r="E1725" s="406"/>
      <c r="F1725" s="178"/>
      <c r="G1725" s="179">
        <v>0</v>
      </c>
      <c r="H1725" s="179">
        <f t="shared" si="29"/>
        <v>0</v>
      </c>
      <c r="I1725" s="178"/>
      <c r="J1725" s="178"/>
      <c r="K1725" s="178"/>
      <c r="L1725" s="178"/>
    </row>
    <row r="1726" spans="1:12" ht="15.75" x14ac:dyDescent="0.25">
      <c r="A1726" s="405"/>
      <c r="B1726" s="408"/>
      <c r="C1726" s="405"/>
      <c r="D1726" s="91"/>
      <c r="E1726" s="406"/>
      <c r="F1726" s="178"/>
      <c r="G1726" s="179">
        <v>0</v>
      </c>
      <c r="H1726" s="179">
        <f t="shared" si="29"/>
        <v>0</v>
      </c>
      <c r="I1726" s="178"/>
      <c r="J1726" s="178"/>
      <c r="K1726" s="178"/>
      <c r="L1726" s="178"/>
    </row>
    <row r="1727" spans="1:12" ht="47.25" x14ac:dyDescent="0.25">
      <c r="A1727" s="91"/>
      <c r="B1727" s="95" t="s">
        <v>658</v>
      </c>
      <c r="C1727" s="91"/>
      <c r="D1727" s="91"/>
      <c r="E1727" s="144"/>
      <c r="F1727" s="178"/>
      <c r="G1727" s="179">
        <v>0</v>
      </c>
      <c r="H1727" s="179">
        <f t="shared" si="29"/>
        <v>0</v>
      </c>
      <c r="I1727" s="178"/>
      <c r="J1727" s="178"/>
      <c r="K1727" s="178"/>
      <c r="L1727" s="178"/>
    </row>
    <row r="1728" spans="1:12" ht="31.5" x14ac:dyDescent="0.25">
      <c r="A1728" s="91"/>
      <c r="B1728" s="95" t="s">
        <v>659</v>
      </c>
      <c r="C1728" s="91"/>
      <c r="D1728" s="178"/>
      <c r="E1728" s="144"/>
      <c r="F1728" s="178"/>
      <c r="G1728" s="179">
        <v>0</v>
      </c>
      <c r="H1728" s="179">
        <f t="shared" si="29"/>
        <v>0</v>
      </c>
      <c r="I1728" s="178"/>
      <c r="J1728" s="178"/>
      <c r="K1728" s="178"/>
      <c r="L1728" s="178"/>
    </row>
    <row r="1729" spans="1:12" ht="47.25" x14ac:dyDescent="0.25">
      <c r="A1729" s="91"/>
      <c r="B1729" s="95" t="s">
        <v>660</v>
      </c>
      <c r="C1729" s="91"/>
      <c r="D1729" s="91"/>
      <c r="E1729" s="144"/>
      <c r="F1729" s="178"/>
      <c r="G1729" s="179">
        <v>0</v>
      </c>
      <c r="H1729" s="179">
        <f t="shared" si="29"/>
        <v>0</v>
      </c>
      <c r="I1729" s="178"/>
      <c r="J1729" s="178"/>
      <c r="K1729" s="178"/>
      <c r="L1729" s="178"/>
    </row>
    <row r="1730" spans="1:12" ht="47.25" x14ac:dyDescent="0.25">
      <c r="A1730" s="91"/>
      <c r="B1730" s="95" t="s">
        <v>661</v>
      </c>
      <c r="C1730" s="91"/>
      <c r="D1730" s="91"/>
      <c r="E1730" s="144"/>
      <c r="F1730" s="178"/>
      <c r="G1730" s="179">
        <v>0</v>
      </c>
      <c r="H1730" s="179">
        <f t="shared" si="29"/>
        <v>0</v>
      </c>
      <c r="I1730" s="178"/>
      <c r="J1730" s="178"/>
      <c r="K1730" s="178"/>
      <c r="L1730" s="178"/>
    </row>
    <row r="1731" spans="1:12" ht="15.75" x14ac:dyDescent="0.25">
      <c r="A1731" s="91"/>
      <c r="B1731" s="95" t="s">
        <v>662</v>
      </c>
      <c r="C1731" s="91"/>
      <c r="D1731" s="91"/>
      <c r="E1731" s="144"/>
      <c r="F1731" s="178"/>
      <c r="G1731" s="179">
        <v>0</v>
      </c>
      <c r="H1731" s="179">
        <f t="shared" si="29"/>
        <v>0</v>
      </c>
      <c r="I1731" s="178"/>
      <c r="J1731" s="178"/>
      <c r="K1731" s="178"/>
      <c r="L1731" s="178"/>
    </row>
    <row r="1732" spans="1:12" ht="15.75" x14ac:dyDescent="0.25">
      <c r="A1732" s="91"/>
      <c r="B1732" s="95" t="s">
        <v>663</v>
      </c>
      <c r="C1732" s="91"/>
      <c r="D1732" s="91"/>
      <c r="E1732" s="144"/>
      <c r="F1732" s="178"/>
      <c r="G1732" s="179">
        <v>0</v>
      </c>
      <c r="H1732" s="179">
        <f t="shared" si="29"/>
        <v>0</v>
      </c>
      <c r="I1732" s="178"/>
      <c r="J1732" s="178"/>
      <c r="K1732" s="178"/>
      <c r="L1732" s="178"/>
    </row>
    <row r="1733" spans="1:12" ht="15.75" x14ac:dyDescent="0.25">
      <c r="A1733" s="91"/>
      <c r="B1733" s="95" t="s">
        <v>664</v>
      </c>
      <c r="C1733" s="91"/>
      <c r="D1733" s="91"/>
      <c r="E1733" s="144"/>
      <c r="F1733" s="178"/>
      <c r="G1733" s="179">
        <v>0</v>
      </c>
      <c r="H1733" s="179">
        <f t="shared" si="29"/>
        <v>0</v>
      </c>
      <c r="I1733" s="178"/>
      <c r="J1733" s="178"/>
      <c r="K1733" s="178"/>
      <c r="L1733" s="178"/>
    </row>
    <row r="1734" spans="1:12" ht="15.75" x14ac:dyDescent="0.25">
      <c r="A1734" s="91"/>
      <c r="B1734" s="95" t="s">
        <v>665</v>
      </c>
      <c r="C1734" s="91"/>
      <c r="D1734" s="91"/>
      <c r="E1734" s="144"/>
      <c r="F1734" s="178"/>
      <c r="G1734" s="179">
        <v>0</v>
      </c>
      <c r="H1734" s="179">
        <f t="shared" si="29"/>
        <v>0</v>
      </c>
      <c r="I1734" s="178"/>
      <c r="J1734" s="178"/>
      <c r="K1734" s="178"/>
      <c r="L1734" s="178"/>
    </row>
    <row r="1735" spans="1:12" ht="15.75" x14ac:dyDescent="0.25">
      <c r="A1735" s="91"/>
      <c r="B1735" s="95" t="s">
        <v>666</v>
      </c>
      <c r="C1735" s="91"/>
      <c r="D1735" s="91"/>
      <c r="E1735" s="144"/>
      <c r="F1735" s="178"/>
      <c r="G1735" s="179">
        <v>0</v>
      </c>
      <c r="H1735" s="179">
        <f t="shared" si="29"/>
        <v>0</v>
      </c>
      <c r="I1735" s="178"/>
      <c r="J1735" s="178"/>
      <c r="K1735" s="178"/>
      <c r="L1735" s="178"/>
    </row>
    <row r="1736" spans="1:12" ht="15.75" x14ac:dyDescent="0.25">
      <c r="A1736" s="91"/>
      <c r="B1736" s="95" t="s">
        <v>80</v>
      </c>
      <c r="C1736" s="91"/>
      <c r="D1736" s="91"/>
      <c r="E1736" s="144"/>
      <c r="F1736" s="178"/>
      <c r="G1736" s="179">
        <v>0</v>
      </c>
      <c r="H1736" s="179">
        <f t="shared" si="29"/>
        <v>0</v>
      </c>
      <c r="I1736" s="178"/>
      <c r="J1736" s="178"/>
      <c r="K1736" s="178"/>
      <c r="L1736" s="178"/>
    </row>
    <row r="1737" spans="1:12" ht="31.5" x14ac:dyDescent="0.25">
      <c r="A1737" s="91"/>
      <c r="B1737" s="95" t="s">
        <v>667</v>
      </c>
      <c r="C1737" s="91"/>
      <c r="D1737" s="91"/>
      <c r="E1737" s="144"/>
      <c r="F1737" s="178"/>
      <c r="G1737" s="179">
        <v>0</v>
      </c>
      <c r="H1737" s="179">
        <f t="shared" si="29"/>
        <v>0</v>
      </c>
      <c r="I1737" s="178"/>
      <c r="J1737" s="178"/>
      <c r="K1737" s="178"/>
      <c r="L1737" s="178"/>
    </row>
    <row r="1738" spans="1:12" ht="31.5" x14ac:dyDescent="0.25">
      <c r="A1738" s="91"/>
      <c r="B1738" s="95" t="s">
        <v>668</v>
      </c>
      <c r="C1738" s="91"/>
      <c r="D1738" s="91"/>
      <c r="E1738" s="144"/>
      <c r="F1738" s="178"/>
      <c r="G1738" s="179">
        <v>0</v>
      </c>
      <c r="H1738" s="179">
        <f t="shared" si="29"/>
        <v>0</v>
      </c>
      <c r="I1738" s="178"/>
      <c r="J1738" s="178"/>
      <c r="K1738" s="178"/>
      <c r="L1738" s="178"/>
    </row>
    <row r="1739" spans="1:12" ht="15.75" x14ac:dyDescent="0.25">
      <c r="A1739" s="91"/>
      <c r="B1739" s="95" t="s">
        <v>669</v>
      </c>
      <c r="C1739" s="91"/>
      <c r="D1739" s="91"/>
      <c r="E1739" s="144"/>
      <c r="F1739" s="178"/>
      <c r="G1739" s="179">
        <v>0</v>
      </c>
      <c r="H1739" s="179">
        <f t="shared" si="29"/>
        <v>0</v>
      </c>
      <c r="I1739" s="178"/>
      <c r="J1739" s="178"/>
      <c r="K1739" s="178"/>
      <c r="L1739" s="178"/>
    </row>
    <row r="1740" spans="1:12" ht="31.5" x14ac:dyDescent="0.25">
      <c r="A1740" s="91"/>
      <c r="B1740" s="95" t="s">
        <v>670</v>
      </c>
      <c r="C1740" s="91"/>
      <c r="D1740" s="91"/>
      <c r="E1740" s="144"/>
      <c r="F1740" s="178"/>
      <c r="G1740" s="179">
        <v>0</v>
      </c>
      <c r="H1740" s="179">
        <f t="shared" si="29"/>
        <v>0</v>
      </c>
      <c r="I1740" s="178"/>
      <c r="J1740" s="178"/>
      <c r="K1740" s="178"/>
      <c r="L1740" s="178"/>
    </row>
    <row r="1741" spans="1:12" ht="47.25" x14ac:dyDescent="0.25">
      <c r="A1741" s="91"/>
      <c r="B1741" s="95" t="s">
        <v>671</v>
      </c>
      <c r="C1741" s="91"/>
      <c r="D1741" s="91"/>
      <c r="E1741" s="144"/>
      <c r="F1741" s="178"/>
      <c r="G1741" s="179">
        <v>0</v>
      </c>
      <c r="H1741" s="179">
        <f t="shared" si="29"/>
        <v>0</v>
      </c>
      <c r="I1741" s="178"/>
      <c r="J1741" s="178"/>
      <c r="K1741" s="178"/>
      <c r="L1741" s="178"/>
    </row>
    <row r="1742" spans="1:12" ht="15.75" x14ac:dyDescent="0.25">
      <c r="A1742" s="91"/>
      <c r="B1742" s="95" t="s">
        <v>672</v>
      </c>
      <c r="C1742" s="91"/>
      <c r="D1742" s="91"/>
      <c r="E1742" s="144"/>
      <c r="F1742" s="178"/>
      <c r="G1742" s="179">
        <v>0</v>
      </c>
      <c r="H1742" s="179">
        <f t="shared" si="29"/>
        <v>0</v>
      </c>
      <c r="I1742" s="178"/>
      <c r="J1742" s="178"/>
      <c r="K1742" s="178"/>
      <c r="L1742" s="178"/>
    </row>
    <row r="1743" spans="1:12" ht="15.75" x14ac:dyDescent="0.25">
      <c r="A1743" s="91"/>
      <c r="B1743" s="95" t="s">
        <v>673</v>
      </c>
      <c r="C1743" s="91"/>
      <c r="D1743" s="91"/>
      <c r="E1743" s="144"/>
      <c r="F1743" s="178"/>
      <c r="G1743" s="179">
        <v>0</v>
      </c>
      <c r="H1743" s="179">
        <f t="shared" si="29"/>
        <v>0</v>
      </c>
      <c r="I1743" s="178"/>
      <c r="J1743" s="178"/>
      <c r="K1743" s="178"/>
      <c r="L1743" s="178"/>
    </row>
    <row r="1744" spans="1:12" ht="15.75" x14ac:dyDescent="0.25">
      <c r="A1744" s="91"/>
      <c r="B1744" s="95" t="s">
        <v>674</v>
      </c>
      <c r="C1744" s="91"/>
      <c r="D1744" s="91"/>
      <c r="E1744" s="144"/>
      <c r="F1744" s="178"/>
      <c r="G1744" s="179">
        <v>0</v>
      </c>
      <c r="H1744" s="179">
        <f t="shared" si="29"/>
        <v>0</v>
      </c>
      <c r="I1744" s="178"/>
      <c r="J1744" s="178"/>
      <c r="K1744" s="178"/>
      <c r="L1744" s="178"/>
    </row>
    <row r="1745" spans="1:12" ht="31.5" x14ac:dyDescent="0.25">
      <c r="A1745" s="91"/>
      <c r="B1745" s="95" t="s">
        <v>675</v>
      </c>
      <c r="C1745" s="91"/>
      <c r="D1745" s="91"/>
      <c r="E1745" s="144"/>
      <c r="F1745" s="178"/>
      <c r="G1745" s="179">
        <v>0</v>
      </c>
      <c r="H1745" s="179">
        <f t="shared" si="29"/>
        <v>0</v>
      </c>
      <c r="I1745" s="178"/>
      <c r="J1745" s="178"/>
      <c r="K1745" s="178"/>
      <c r="L1745" s="178"/>
    </row>
    <row r="1746" spans="1:12" ht="47.25" x14ac:dyDescent="0.25">
      <c r="A1746" s="91"/>
      <c r="B1746" s="95" t="s">
        <v>676</v>
      </c>
      <c r="C1746" s="91"/>
      <c r="D1746" s="91"/>
      <c r="E1746" s="144"/>
      <c r="F1746" s="178"/>
      <c r="G1746" s="179">
        <v>0</v>
      </c>
      <c r="H1746" s="179">
        <f t="shared" si="29"/>
        <v>0</v>
      </c>
      <c r="I1746" s="178"/>
      <c r="J1746" s="178"/>
      <c r="K1746" s="178"/>
      <c r="L1746" s="178"/>
    </row>
    <row r="1747" spans="1:12" ht="63" x14ac:dyDescent="0.25">
      <c r="A1747" s="91"/>
      <c r="B1747" s="95" t="s">
        <v>677</v>
      </c>
      <c r="C1747" s="91"/>
      <c r="D1747" s="91"/>
      <c r="E1747" s="144"/>
      <c r="F1747" s="178"/>
      <c r="G1747" s="179">
        <v>0</v>
      </c>
      <c r="H1747" s="179">
        <f t="shared" si="29"/>
        <v>0</v>
      </c>
      <c r="I1747" s="178"/>
      <c r="J1747" s="178"/>
      <c r="K1747" s="178"/>
      <c r="L1747" s="178"/>
    </row>
    <row r="1748" spans="1:12" ht="31.5" x14ac:dyDescent="0.25">
      <c r="A1748" s="91"/>
      <c r="B1748" s="95" t="s">
        <v>678</v>
      </c>
      <c r="C1748" s="91"/>
      <c r="D1748" s="91"/>
      <c r="E1748" s="144"/>
      <c r="F1748" s="178"/>
      <c r="G1748" s="179">
        <v>0</v>
      </c>
      <c r="H1748" s="179">
        <f t="shared" si="29"/>
        <v>0</v>
      </c>
      <c r="I1748" s="178"/>
      <c r="J1748" s="178"/>
      <c r="K1748" s="178"/>
      <c r="L1748" s="178"/>
    </row>
    <row r="1749" spans="1:12" ht="15.75" x14ac:dyDescent="0.25">
      <c r="A1749" s="91"/>
      <c r="B1749" s="95" t="s">
        <v>679</v>
      </c>
      <c r="C1749" s="91"/>
      <c r="D1749" s="91"/>
      <c r="E1749" s="144"/>
      <c r="F1749" s="178"/>
      <c r="G1749" s="179">
        <v>0</v>
      </c>
      <c r="H1749" s="179">
        <f t="shared" si="29"/>
        <v>0</v>
      </c>
      <c r="I1749" s="178"/>
      <c r="J1749" s="178"/>
      <c r="K1749" s="178"/>
      <c r="L1749" s="178"/>
    </row>
    <row r="1750" spans="1:12" ht="31.5" x14ac:dyDescent="0.25">
      <c r="A1750" s="91"/>
      <c r="B1750" s="95" t="s">
        <v>680</v>
      </c>
      <c r="C1750" s="91"/>
      <c r="D1750" s="91"/>
      <c r="E1750" s="144"/>
      <c r="F1750" s="178"/>
      <c r="G1750" s="179">
        <v>0</v>
      </c>
      <c r="H1750" s="179">
        <f t="shared" si="29"/>
        <v>0</v>
      </c>
      <c r="I1750" s="178"/>
      <c r="J1750" s="178"/>
      <c r="K1750" s="178"/>
      <c r="L1750" s="178"/>
    </row>
    <row r="1751" spans="1:12" ht="31.5" x14ac:dyDescent="0.25">
      <c r="A1751" s="91"/>
      <c r="B1751" s="95" t="s">
        <v>681</v>
      </c>
      <c r="C1751" s="91"/>
      <c r="D1751" s="91"/>
      <c r="E1751" s="144"/>
      <c r="F1751" s="178"/>
      <c r="G1751" s="179">
        <v>0</v>
      </c>
      <c r="H1751" s="179">
        <f t="shared" si="29"/>
        <v>0</v>
      </c>
      <c r="I1751" s="178"/>
      <c r="J1751" s="178"/>
      <c r="K1751" s="178"/>
      <c r="L1751" s="178"/>
    </row>
    <row r="1752" spans="1:12" ht="15.75" x14ac:dyDescent="0.25">
      <c r="A1752" s="91"/>
      <c r="B1752" s="95" t="s">
        <v>682</v>
      </c>
      <c r="C1752" s="91"/>
      <c r="D1752" s="91"/>
      <c r="E1752" s="144"/>
      <c r="F1752" s="178"/>
      <c r="G1752" s="179">
        <v>0</v>
      </c>
      <c r="H1752" s="179">
        <f t="shared" si="29"/>
        <v>0</v>
      </c>
      <c r="I1752" s="178"/>
      <c r="J1752" s="178"/>
      <c r="K1752" s="178"/>
      <c r="L1752" s="178"/>
    </row>
    <row r="1753" spans="1:12" ht="31.5" x14ac:dyDescent="0.25">
      <c r="A1753" s="91"/>
      <c r="B1753" s="95" t="s">
        <v>683</v>
      </c>
      <c r="C1753" s="91"/>
      <c r="D1753" s="91"/>
      <c r="E1753" s="144"/>
      <c r="F1753" s="178"/>
      <c r="G1753" s="179">
        <v>0</v>
      </c>
      <c r="H1753" s="179">
        <f t="shared" si="29"/>
        <v>0</v>
      </c>
      <c r="I1753" s="178"/>
      <c r="J1753" s="178"/>
      <c r="K1753" s="178"/>
      <c r="L1753" s="178"/>
    </row>
    <row r="1754" spans="1:12" ht="47.25" x14ac:dyDescent="0.25">
      <c r="A1754" s="91"/>
      <c r="B1754" s="95" t="s">
        <v>684</v>
      </c>
      <c r="C1754" s="91"/>
      <c r="D1754" s="91"/>
      <c r="E1754" s="144"/>
      <c r="F1754" s="178"/>
      <c r="G1754" s="179">
        <v>0</v>
      </c>
      <c r="H1754" s="179">
        <f t="shared" si="29"/>
        <v>0</v>
      </c>
      <c r="I1754" s="178"/>
      <c r="J1754" s="178"/>
      <c r="K1754" s="178"/>
      <c r="L1754" s="178"/>
    </row>
    <row r="1755" spans="1:12" ht="15.75" x14ac:dyDescent="0.25">
      <c r="A1755" s="91"/>
      <c r="B1755" s="95" t="s">
        <v>685</v>
      </c>
      <c r="C1755" s="91"/>
      <c r="D1755" s="91"/>
      <c r="E1755" s="144"/>
      <c r="F1755" s="178"/>
      <c r="G1755" s="179">
        <v>0</v>
      </c>
      <c r="H1755" s="179">
        <f t="shared" si="29"/>
        <v>0</v>
      </c>
      <c r="I1755" s="178"/>
      <c r="J1755" s="178"/>
      <c r="K1755" s="178"/>
      <c r="L1755" s="178"/>
    </row>
    <row r="1756" spans="1:12" ht="15.75" x14ac:dyDescent="0.25">
      <c r="A1756" s="91"/>
      <c r="B1756" s="95" t="s">
        <v>124</v>
      </c>
      <c r="C1756" s="91"/>
      <c r="D1756" s="91"/>
      <c r="E1756" s="144"/>
      <c r="F1756" s="178"/>
      <c r="G1756" s="179">
        <v>0</v>
      </c>
      <c r="H1756" s="179">
        <f t="shared" si="29"/>
        <v>0</v>
      </c>
      <c r="I1756" s="178"/>
      <c r="J1756" s="178"/>
      <c r="K1756" s="178"/>
      <c r="L1756" s="178"/>
    </row>
    <row r="1757" spans="1:12" ht="31.5" x14ac:dyDescent="0.25">
      <c r="A1757" s="91"/>
      <c r="B1757" s="95" t="s">
        <v>686</v>
      </c>
      <c r="C1757" s="91"/>
      <c r="D1757" s="91"/>
      <c r="E1757" s="144"/>
      <c r="F1757" s="178"/>
      <c r="G1757" s="179">
        <v>0</v>
      </c>
      <c r="H1757" s="179">
        <f t="shared" si="29"/>
        <v>0</v>
      </c>
      <c r="I1757" s="178"/>
      <c r="J1757" s="178"/>
      <c r="K1757" s="178"/>
      <c r="L1757" s="178"/>
    </row>
    <row r="1758" spans="1:12" ht="15.75" x14ac:dyDescent="0.25">
      <c r="A1758" s="91"/>
      <c r="B1758" s="95" t="s">
        <v>687</v>
      </c>
      <c r="C1758" s="91"/>
      <c r="D1758" s="91"/>
      <c r="E1758" s="144"/>
      <c r="F1758" s="178"/>
      <c r="G1758" s="179">
        <v>0</v>
      </c>
      <c r="H1758" s="179">
        <f t="shared" si="29"/>
        <v>0</v>
      </c>
      <c r="I1758" s="178"/>
      <c r="J1758" s="178"/>
      <c r="K1758" s="178"/>
      <c r="L1758" s="178"/>
    </row>
    <row r="1759" spans="1:12" ht="15.75" x14ac:dyDescent="0.25">
      <c r="A1759" s="91"/>
      <c r="B1759" s="95" t="s">
        <v>688</v>
      </c>
      <c r="C1759" s="91"/>
      <c r="D1759" s="91"/>
      <c r="E1759" s="144"/>
      <c r="F1759" s="178"/>
      <c r="G1759" s="179">
        <v>0</v>
      </c>
      <c r="H1759" s="179">
        <f t="shared" si="29"/>
        <v>0</v>
      </c>
      <c r="I1759" s="178"/>
      <c r="J1759" s="178"/>
      <c r="K1759" s="178"/>
      <c r="L1759" s="178"/>
    </row>
    <row r="1760" spans="1:12" ht="15.75" x14ac:dyDescent="0.25">
      <c r="A1760" s="91"/>
      <c r="B1760" s="95" t="s">
        <v>689</v>
      </c>
      <c r="C1760" s="91"/>
      <c r="D1760" s="91"/>
      <c r="E1760" s="144"/>
      <c r="F1760" s="178"/>
      <c r="G1760" s="179">
        <v>0</v>
      </c>
      <c r="H1760" s="179">
        <f t="shared" si="29"/>
        <v>0</v>
      </c>
      <c r="I1760" s="178"/>
      <c r="J1760" s="178"/>
      <c r="K1760" s="178"/>
      <c r="L1760" s="178"/>
    </row>
    <row r="1761" spans="1:12" ht="15.75" x14ac:dyDescent="0.25">
      <c r="A1761" s="91"/>
      <c r="B1761" s="95" t="s">
        <v>690</v>
      </c>
      <c r="C1761" s="91"/>
      <c r="D1761" s="91"/>
      <c r="E1761" s="144"/>
      <c r="F1761" s="178"/>
      <c r="G1761" s="179">
        <v>0</v>
      </c>
      <c r="H1761" s="179">
        <f t="shared" si="29"/>
        <v>0</v>
      </c>
      <c r="I1761" s="178"/>
      <c r="J1761" s="178"/>
      <c r="K1761" s="178"/>
      <c r="L1761" s="178"/>
    </row>
    <row r="1762" spans="1:12" ht="15.75" x14ac:dyDescent="0.25">
      <c r="A1762" s="91"/>
      <c r="B1762" s="95" t="s">
        <v>691</v>
      </c>
      <c r="C1762" s="91"/>
      <c r="D1762" s="91"/>
      <c r="E1762" s="144"/>
      <c r="F1762" s="178"/>
      <c r="G1762" s="179">
        <v>0</v>
      </c>
      <c r="H1762" s="179">
        <f t="shared" si="29"/>
        <v>0</v>
      </c>
      <c r="I1762" s="178"/>
      <c r="J1762" s="178"/>
      <c r="K1762" s="178"/>
      <c r="L1762" s="178"/>
    </row>
    <row r="1763" spans="1:12" ht="15.75" x14ac:dyDescent="0.25">
      <c r="A1763" s="91"/>
      <c r="B1763" s="95" t="s">
        <v>692</v>
      </c>
      <c r="C1763" s="91"/>
      <c r="D1763" s="91"/>
      <c r="E1763" s="144"/>
      <c r="F1763" s="178"/>
      <c r="G1763" s="179">
        <v>0</v>
      </c>
      <c r="H1763" s="179">
        <f t="shared" si="29"/>
        <v>0</v>
      </c>
      <c r="I1763" s="178"/>
      <c r="J1763" s="178"/>
      <c r="K1763" s="178"/>
      <c r="L1763" s="178"/>
    </row>
    <row r="1764" spans="1:12" ht="15.75" x14ac:dyDescent="0.25">
      <c r="A1764" s="91"/>
      <c r="B1764" s="95" t="s">
        <v>693</v>
      </c>
      <c r="C1764" s="91"/>
      <c r="D1764" s="91"/>
      <c r="E1764" s="144"/>
      <c r="F1764" s="178"/>
      <c r="G1764" s="179">
        <v>0</v>
      </c>
      <c r="H1764" s="179">
        <f t="shared" si="29"/>
        <v>0</v>
      </c>
      <c r="I1764" s="178"/>
      <c r="J1764" s="178"/>
      <c r="K1764" s="178"/>
      <c r="L1764" s="178"/>
    </row>
    <row r="1765" spans="1:12" ht="15.75" x14ac:dyDescent="0.25">
      <c r="A1765" s="91"/>
      <c r="B1765" s="95" t="s">
        <v>694</v>
      </c>
      <c r="C1765" s="91"/>
      <c r="D1765" s="91"/>
      <c r="E1765" s="144"/>
      <c r="F1765" s="178"/>
      <c r="G1765" s="179">
        <v>0</v>
      </c>
      <c r="H1765" s="179">
        <f t="shared" si="29"/>
        <v>0</v>
      </c>
      <c r="I1765" s="178"/>
      <c r="J1765" s="178"/>
      <c r="K1765" s="178"/>
      <c r="L1765" s="178"/>
    </row>
    <row r="1766" spans="1:12" ht="15.75" x14ac:dyDescent="0.25">
      <c r="A1766" s="91"/>
      <c r="B1766" s="95" t="s">
        <v>695</v>
      </c>
      <c r="C1766" s="91"/>
      <c r="D1766" s="91"/>
      <c r="E1766" s="144"/>
      <c r="F1766" s="178"/>
      <c r="G1766" s="179">
        <v>0</v>
      </c>
      <c r="H1766" s="179">
        <f t="shared" si="29"/>
        <v>0</v>
      </c>
      <c r="I1766" s="178"/>
      <c r="J1766" s="178"/>
      <c r="K1766" s="178"/>
      <c r="L1766" s="178"/>
    </row>
    <row r="1767" spans="1:12" ht="15.75" x14ac:dyDescent="0.25">
      <c r="A1767" s="91"/>
      <c r="B1767" s="95" t="s">
        <v>696</v>
      </c>
      <c r="C1767" s="91"/>
      <c r="D1767" s="91"/>
      <c r="E1767" s="144"/>
      <c r="F1767" s="178"/>
      <c r="G1767" s="179">
        <v>0</v>
      </c>
      <c r="H1767" s="179">
        <f t="shared" si="29"/>
        <v>0</v>
      </c>
      <c r="I1767" s="178"/>
      <c r="J1767" s="178"/>
      <c r="K1767" s="178"/>
      <c r="L1767" s="178"/>
    </row>
    <row r="1768" spans="1:12" ht="15.75" x14ac:dyDescent="0.25">
      <c r="A1768" s="91"/>
      <c r="B1768" s="95" t="s">
        <v>697</v>
      </c>
      <c r="C1768" s="91"/>
      <c r="D1768" s="91"/>
      <c r="E1768" s="144"/>
      <c r="F1768" s="178"/>
      <c r="G1768" s="179">
        <v>0</v>
      </c>
      <c r="H1768" s="179">
        <f t="shared" si="29"/>
        <v>0</v>
      </c>
      <c r="I1768" s="178"/>
      <c r="J1768" s="178"/>
      <c r="K1768" s="178"/>
      <c r="L1768" s="178"/>
    </row>
    <row r="1769" spans="1:12" ht="15.75" x14ac:dyDescent="0.25">
      <c r="A1769" s="91"/>
      <c r="B1769" s="95" t="s">
        <v>698</v>
      </c>
      <c r="C1769" s="91"/>
      <c r="D1769" s="91"/>
      <c r="E1769" s="144"/>
      <c r="F1769" s="178"/>
      <c r="G1769" s="179">
        <v>0</v>
      </c>
      <c r="H1769" s="179">
        <f t="shared" si="29"/>
        <v>0</v>
      </c>
      <c r="I1769" s="178"/>
      <c r="J1769" s="178"/>
      <c r="K1769" s="178"/>
      <c r="L1769" s="178"/>
    </row>
    <row r="1770" spans="1:12" ht="15.75" x14ac:dyDescent="0.25">
      <c r="A1770" s="91"/>
      <c r="B1770" s="95" t="s">
        <v>699</v>
      </c>
      <c r="C1770" s="91"/>
      <c r="D1770" s="91"/>
      <c r="E1770" s="144"/>
      <c r="F1770" s="178"/>
      <c r="G1770" s="179">
        <v>0</v>
      </c>
      <c r="H1770" s="179">
        <f t="shared" si="29"/>
        <v>0</v>
      </c>
      <c r="I1770" s="178"/>
      <c r="J1770" s="178"/>
      <c r="K1770" s="178"/>
      <c r="L1770" s="178"/>
    </row>
    <row r="1771" spans="1:12" ht="15.75" x14ac:dyDescent="0.25">
      <c r="A1771" s="91"/>
      <c r="B1771" s="95" t="s">
        <v>700</v>
      </c>
      <c r="C1771" s="91"/>
      <c r="D1771" s="91"/>
      <c r="E1771" s="144"/>
      <c r="F1771" s="178"/>
      <c r="G1771" s="179">
        <v>0</v>
      </c>
      <c r="H1771" s="179">
        <f t="shared" si="29"/>
        <v>0</v>
      </c>
      <c r="I1771" s="178"/>
      <c r="J1771" s="178"/>
      <c r="K1771" s="178"/>
      <c r="L1771" s="178"/>
    </row>
    <row r="1772" spans="1:12" ht="15.75" x14ac:dyDescent="0.25">
      <c r="A1772" s="91"/>
      <c r="B1772" s="95" t="s">
        <v>701</v>
      </c>
      <c r="C1772" s="91"/>
      <c r="D1772" s="91"/>
      <c r="E1772" s="144"/>
      <c r="F1772" s="178"/>
      <c r="G1772" s="179">
        <v>0</v>
      </c>
      <c r="H1772" s="179">
        <f t="shared" si="29"/>
        <v>0</v>
      </c>
      <c r="I1772" s="178"/>
      <c r="J1772" s="178"/>
      <c r="K1772" s="178"/>
      <c r="L1772" s="178"/>
    </row>
    <row r="1773" spans="1:12" ht="15.75" x14ac:dyDescent="0.25">
      <c r="A1773" s="91"/>
      <c r="B1773" s="95" t="s">
        <v>702</v>
      </c>
      <c r="C1773" s="91"/>
      <c r="D1773" s="91"/>
      <c r="E1773" s="144"/>
      <c r="F1773" s="178"/>
      <c r="G1773" s="179">
        <v>0</v>
      </c>
      <c r="H1773" s="179">
        <f t="shared" si="29"/>
        <v>0</v>
      </c>
      <c r="I1773" s="178"/>
      <c r="J1773" s="178"/>
      <c r="K1773" s="178"/>
      <c r="L1773" s="178"/>
    </row>
    <row r="1774" spans="1:12" ht="15.75" x14ac:dyDescent="0.25">
      <c r="A1774" s="91"/>
      <c r="B1774" s="95" t="s">
        <v>703</v>
      </c>
      <c r="C1774" s="91"/>
      <c r="D1774" s="91"/>
      <c r="E1774" s="144"/>
      <c r="F1774" s="178"/>
      <c r="G1774" s="179">
        <v>0</v>
      </c>
      <c r="H1774" s="179">
        <f t="shared" si="29"/>
        <v>0</v>
      </c>
      <c r="I1774" s="178"/>
      <c r="J1774" s="178"/>
      <c r="K1774" s="178"/>
      <c r="L1774" s="178"/>
    </row>
    <row r="1775" spans="1:12" ht="31.5" x14ac:dyDescent="0.25">
      <c r="A1775" s="91"/>
      <c r="B1775" s="95" t="s">
        <v>704</v>
      </c>
      <c r="C1775" s="91"/>
      <c r="D1775" s="91"/>
      <c r="E1775" s="144"/>
      <c r="F1775" s="178"/>
      <c r="G1775" s="179">
        <v>0</v>
      </c>
      <c r="H1775" s="179">
        <f t="shared" si="29"/>
        <v>0</v>
      </c>
      <c r="I1775" s="178"/>
      <c r="J1775" s="178"/>
      <c r="K1775" s="178"/>
      <c r="L1775" s="178"/>
    </row>
    <row r="1776" spans="1:12" ht="15.75" x14ac:dyDescent="0.25">
      <c r="A1776" s="91"/>
      <c r="B1776" s="95" t="s">
        <v>705</v>
      </c>
      <c r="C1776" s="91"/>
      <c r="D1776" s="91"/>
      <c r="E1776" s="144"/>
      <c r="F1776" s="178"/>
      <c r="G1776" s="179">
        <v>0</v>
      </c>
      <c r="H1776" s="179">
        <f t="shared" si="29"/>
        <v>0</v>
      </c>
      <c r="I1776" s="178"/>
      <c r="J1776" s="178"/>
      <c r="K1776" s="178"/>
      <c r="L1776" s="178"/>
    </row>
    <row r="1777" spans="1:12" ht="15.75" x14ac:dyDescent="0.25">
      <c r="A1777" s="91"/>
      <c r="B1777" s="95" t="s">
        <v>706</v>
      </c>
      <c r="C1777" s="91"/>
      <c r="D1777" s="91"/>
      <c r="E1777" s="144"/>
      <c r="F1777" s="178"/>
      <c r="G1777" s="179">
        <v>0</v>
      </c>
      <c r="H1777" s="179">
        <f t="shared" si="29"/>
        <v>0</v>
      </c>
      <c r="I1777" s="178"/>
      <c r="J1777" s="178"/>
      <c r="K1777" s="178"/>
      <c r="L1777" s="178"/>
    </row>
    <row r="1778" spans="1:12" ht="31.5" x14ac:dyDescent="0.25">
      <c r="A1778" s="91"/>
      <c r="B1778" s="95" t="s">
        <v>707</v>
      </c>
      <c r="C1778" s="91"/>
      <c r="D1778" s="91"/>
      <c r="E1778" s="144"/>
      <c r="F1778" s="178"/>
      <c r="G1778" s="179">
        <v>0</v>
      </c>
      <c r="H1778" s="179">
        <f t="shared" si="29"/>
        <v>0</v>
      </c>
      <c r="I1778" s="178"/>
      <c r="J1778" s="178"/>
      <c r="K1778" s="178"/>
      <c r="L1778" s="178"/>
    </row>
    <row r="1779" spans="1:12" ht="15.75" x14ac:dyDescent="0.25">
      <c r="A1779" s="91"/>
      <c r="B1779" s="95" t="s">
        <v>708</v>
      </c>
      <c r="C1779" s="91"/>
      <c r="D1779" s="91"/>
      <c r="E1779" s="144"/>
      <c r="F1779" s="178"/>
      <c r="G1779" s="179">
        <v>0</v>
      </c>
      <c r="H1779" s="179">
        <f t="shared" si="29"/>
        <v>0</v>
      </c>
      <c r="I1779" s="178"/>
      <c r="J1779" s="178"/>
      <c r="K1779" s="178"/>
      <c r="L1779" s="178"/>
    </row>
    <row r="1780" spans="1:12" ht="15.75" x14ac:dyDescent="0.25">
      <c r="A1780" s="91"/>
      <c r="B1780" s="95" t="s">
        <v>709</v>
      </c>
      <c r="C1780" s="91"/>
      <c r="D1780" s="91"/>
      <c r="E1780" s="144"/>
      <c r="F1780" s="178"/>
      <c r="G1780" s="179">
        <v>0</v>
      </c>
      <c r="H1780" s="179">
        <f t="shared" si="29"/>
        <v>0</v>
      </c>
      <c r="I1780" s="178"/>
      <c r="J1780" s="178"/>
      <c r="K1780" s="178"/>
      <c r="L1780" s="178"/>
    </row>
    <row r="1781" spans="1:12" ht="15.75" x14ac:dyDescent="0.25">
      <c r="A1781" s="91"/>
      <c r="B1781" s="95" t="s">
        <v>710</v>
      </c>
      <c r="C1781" s="91"/>
      <c r="D1781" s="91"/>
      <c r="E1781" s="144"/>
      <c r="F1781" s="178"/>
      <c r="G1781" s="179">
        <v>0</v>
      </c>
      <c r="H1781" s="179">
        <f t="shared" si="29"/>
        <v>0</v>
      </c>
      <c r="I1781" s="178"/>
      <c r="J1781" s="178"/>
      <c r="K1781" s="178"/>
      <c r="L1781" s="178"/>
    </row>
    <row r="1782" spans="1:12" ht="15.75" x14ac:dyDescent="0.25">
      <c r="A1782" s="91"/>
      <c r="B1782" s="95" t="s">
        <v>711</v>
      </c>
      <c r="C1782" s="91"/>
      <c r="D1782" s="91"/>
      <c r="E1782" s="144"/>
      <c r="F1782" s="178"/>
      <c r="G1782" s="179">
        <v>0</v>
      </c>
      <c r="H1782" s="179">
        <f t="shared" si="29"/>
        <v>0</v>
      </c>
      <c r="I1782" s="178"/>
      <c r="J1782" s="178"/>
      <c r="K1782" s="178"/>
      <c r="L1782" s="178"/>
    </row>
    <row r="1783" spans="1:12" ht="15.75" x14ac:dyDescent="0.25">
      <c r="A1783" s="91"/>
      <c r="B1783" s="95" t="s">
        <v>712</v>
      </c>
      <c r="C1783" s="91"/>
      <c r="D1783" s="91"/>
      <c r="E1783" s="144"/>
      <c r="F1783" s="178"/>
      <c r="G1783" s="179">
        <v>0</v>
      </c>
      <c r="H1783" s="179">
        <f t="shared" si="29"/>
        <v>0</v>
      </c>
      <c r="I1783" s="178"/>
      <c r="J1783" s="178"/>
      <c r="K1783" s="178"/>
      <c r="L1783" s="178"/>
    </row>
    <row r="1784" spans="1:12" ht="15.75" x14ac:dyDescent="0.25">
      <c r="A1784" s="91"/>
      <c r="B1784" s="95" t="s">
        <v>713</v>
      </c>
      <c r="C1784" s="91"/>
      <c r="D1784" s="91"/>
      <c r="E1784" s="144"/>
      <c r="F1784" s="178"/>
      <c r="G1784" s="179">
        <v>0</v>
      </c>
      <c r="H1784" s="179">
        <f t="shared" ref="H1784:H1847" si="30">+G1784*F1784</f>
        <v>0</v>
      </c>
      <c r="I1784" s="178"/>
      <c r="J1784" s="178"/>
      <c r="K1784" s="178"/>
      <c r="L1784" s="178"/>
    </row>
    <row r="1785" spans="1:12" ht="15.75" x14ac:dyDescent="0.25">
      <c r="A1785" s="91"/>
      <c r="B1785" s="95" t="s">
        <v>714</v>
      </c>
      <c r="C1785" s="91"/>
      <c r="D1785" s="91"/>
      <c r="E1785" s="144"/>
      <c r="F1785" s="178"/>
      <c r="G1785" s="179">
        <v>0</v>
      </c>
      <c r="H1785" s="179">
        <f t="shared" si="30"/>
        <v>0</v>
      </c>
      <c r="I1785" s="178"/>
      <c r="J1785" s="178"/>
      <c r="K1785" s="178"/>
      <c r="L1785" s="178"/>
    </row>
    <row r="1786" spans="1:12" ht="15.75" x14ac:dyDescent="0.25">
      <c r="A1786" s="91"/>
      <c r="B1786" s="95" t="s">
        <v>715</v>
      </c>
      <c r="C1786" s="91"/>
      <c r="D1786" s="91"/>
      <c r="E1786" s="144"/>
      <c r="F1786" s="178"/>
      <c r="G1786" s="179">
        <v>0</v>
      </c>
      <c r="H1786" s="179">
        <f t="shared" si="30"/>
        <v>0</v>
      </c>
      <c r="I1786" s="178"/>
      <c r="J1786" s="178"/>
      <c r="K1786" s="178"/>
      <c r="L1786" s="178"/>
    </row>
    <row r="1787" spans="1:12" ht="15.75" x14ac:dyDescent="0.25">
      <c r="A1787" s="91"/>
      <c r="B1787" s="95" t="s">
        <v>716</v>
      </c>
      <c r="C1787" s="91"/>
      <c r="D1787" s="91"/>
      <c r="E1787" s="144"/>
      <c r="F1787" s="178"/>
      <c r="G1787" s="179">
        <v>0</v>
      </c>
      <c r="H1787" s="179">
        <f t="shared" si="30"/>
        <v>0</v>
      </c>
      <c r="I1787" s="178"/>
      <c r="J1787" s="178"/>
      <c r="K1787" s="178"/>
      <c r="L1787" s="178"/>
    </row>
    <row r="1788" spans="1:12" ht="15.75" x14ac:dyDescent="0.25">
      <c r="A1788" s="91"/>
      <c r="B1788" s="95" t="s">
        <v>717</v>
      </c>
      <c r="C1788" s="91"/>
      <c r="D1788" s="91"/>
      <c r="E1788" s="144"/>
      <c r="F1788" s="178"/>
      <c r="G1788" s="179">
        <v>0</v>
      </c>
      <c r="H1788" s="179">
        <f t="shared" si="30"/>
        <v>0</v>
      </c>
      <c r="I1788" s="178"/>
      <c r="J1788" s="178"/>
      <c r="K1788" s="178"/>
      <c r="L1788" s="178"/>
    </row>
    <row r="1789" spans="1:12" ht="15.75" x14ac:dyDescent="0.25">
      <c r="A1789" s="91"/>
      <c r="B1789" s="95" t="s">
        <v>718</v>
      </c>
      <c r="C1789" s="91"/>
      <c r="D1789" s="91"/>
      <c r="E1789" s="144"/>
      <c r="F1789" s="178"/>
      <c r="G1789" s="179">
        <v>0</v>
      </c>
      <c r="H1789" s="179">
        <f t="shared" si="30"/>
        <v>0</v>
      </c>
      <c r="I1789" s="178"/>
      <c r="J1789" s="178"/>
      <c r="K1789" s="178"/>
      <c r="L1789" s="178"/>
    </row>
    <row r="1790" spans="1:12" ht="31.5" x14ac:dyDescent="0.25">
      <c r="A1790" s="91"/>
      <c r="B1790" s="95" t="s">
        <v>719</v>
      </c>
      <c r="C1790" s="91"/>
      <c r="D1790" s="91"/>
      <c r="E1790" s="144"/>
      <c r="F1790" s="178"/>
      <c r="G1790" s="179">
        <v>0</v>
      </c>
      <c r="H1790" s="179">
        <f t="shared" si="30"/>
        <v>0</v>
      </c>
      <c r="I1790" s="178"/>
      <c r="J1790" s="178"/>
      <c r="K1790" s="178"/>
      <c r="L1790" s="178"/>
    </row>
    <row r="1791" spans="1:12" ht="15.75" x14ac:dyDescent="0.25">
      <c r="A1791" s="91"/>
      <c r="B1791" s="95" t="s">
        <v>720</v>
      </c>
      <c r="C1791" s="91"/>
      <c r="D1791" s="91"/>
      <c r="E1791" s="144"/>
      <c r="F1791" s="178"/>
      <c r="G1791" s="179">
        <v>0</v>
      </c>
      <c r="H1791" s="179">
        <f t="shared" si="30"/>
        <v>0</v>
      </c>
      <c r="I1791" s="178"/>
      <c r="J1791" s="178"/>
      <c r="K1791" s="178"/>
      <c r="L1791" s="178"/>
    </row>
    <row r="1792" spans="1:12" ht="15.75" x14ac:dyDescent="0.25">
      <c r="A1792" s="91"/>
      <c r="B1792" s="95" t="s">
        <v>721</v>
      </c>
      <c r="C1792" s="91"/>
      <c r="D1792" s="91"/>
      <c r="E1792" s="144"/>
      <c r="F1792" s="178"/>
      <c r="G1792" s="179">
        <v>0</v>
      </c>
      <c r="H1792" s="179">
        <f t="shared" si="30"/>
        <v>0</v>
      </c>
      <c r="I1792" s="178"/>
      <c r="J1792" s="178"/>
      <c r="K1792" s="178"/>
      <c r="L1792" s="178"/>
    </row>
    <row r="1793" spans="1:12" ht="31.5" x14ac:dyDescent="0.25">
      <c r="A1793" s="91"/>
      <c r="B1793" s="95" t="s">
        <v>722</v>
      </c>
      <c r="C1793" s="91"/>
      <c r="D1793" s="91"/>
      <c r="E1793" s="144"/>
      <c r="F1793" s="178"/>
      <c r="G1793" s="179">
        <v>0</v>
      </c>
      <c r="H1793" s="179">
        <f t="shared" si="30"/>
        <v>0</v>
      </c>
      <c r="I1793" s="178"/>
      <c r="J1793" s="178"/>
      <c r="K1793" s="178"/>
      <c r="L1793" s="178"/>
    </row>
    <row r="1794" spans="1:12" ht="15.75" x14ac:dyDescent="0.25">
      <c r="A1794" s="91"/>
      <c r="B1794" s="95" t="s">
        <v>723</v>
      </c>
      <c r="C1794" s="91"/>
      <c r="D1794" s="91"/>
      <c r="E1794" s="144"/>
      <c r="F1794" s="178"/>
      <c r="G1794" s="179">
        <v>0</v>
      </c>
      <c r="H1794" s="179">
        <f t="shared" si="30"/>
        <v>0</v>
      </c>
      <c r="I1794" s="178"/>
      <c r="J1794" s="178"/>
      <c r="K1794" s="178"/>
      <c r="L1794" s="178"/>
    </row>
    <row r="1795" spans="1:12" ht="31.5" x14ac:dyDescent="0.25">
      <c r="A1795" s="91"/>
      <c r="B1795" s="95" t="s">
        <v>724</v>
      </c>
      <c r="C1795" s="91"/>
      <c r="D1795" s="91"/>
      <c r="E1795" s="144"/>
      <c r="F1795" s="178"/>
      <c r="G1795" s="179">
        <v>0</v>
      </c>
      <c r="H1795" s="179">
        <f t="shared" si="30"/>
        <v>0</v>
      </c>
      <c r="I1795" s="178"/>
      <c r="J1795" s="178"/>
      <c r="K1795" s="178"/>
      <c r="L1795" s="178"/>
    </row>
    <row r="1796" spans="1:12" ht="15.75" x14ac:dyDescent="0.25">
      <c r="A1796" s="91"/>
      <c r="B1796" s="95" t="s">
        <v>725</v>
      </c>
      <c r="C1796" s="91"/>
      <c r="D1796" s="91"/>
      <c r="E1796" s="144"/>
      <c r="F1796" s="178"/>
      <c r="G1796" s="179">
        <v>0</v>
      </c>
      <c r="H1796" s="179">
        <f t="shared" si="30"/>
        <v>0</v>
      </c>
      <c r="I1796" s="178"/>
      <c r="J1796" s="178"/>
      <c r="K1796" s="178"/>
      <c r="L1796" s="178"/>
    </row>
    <row r="1797" spans="1:12" ht="15.75" x14ac:dyDescent="0.25">
      <c r="A1797" s="91"/>
      <c r="B1797" s="95" t="s">
        <v>726</v>
      </c>
      <c r="C1797" s="91"/>
      <c r="D1797" s="91"/>
      <c r="E1797" s="144"/>
      <c r="F1797" s="178"/>
      <c r="G1797" s="179">
        <v>0</v>
      </c>
      <c r="H1797" s="179">
        <f t="shared" si="30"/>
        <v>0</v>
      </c>
      <c r="I1797" s="178"/>
      <c r="J1797" s="178"/>
      <c r="K1797" s="178"/>
      <c r="L1797" s="178"/>
    </row>
    <row r="1798" spans="1:12" ht="15.75" x14ac:dyDescent="0.25">
      <c r="A1798" s="91"/>
      <c r="B1798" s="95" t="s">
        <v>727</v>
      </c>
      <c r="C1798" s="91"/>
      <c r="D1798" s="91"/>
      <c r="E1798" s="144"/>
      <c r="F1798" s="178"/>
      <c r="G1798" s="179">
        <v>0</v>
      </c>
      <c r="H1798" s="179">
        <f t="shared" si="30"/>
        <v>0</v>
      </c>
      <c r="I1798" s="178"/>
      <c r="J1798" s="178"/>
      <c r="K1798" s="178"/>
      <c r="L1798" s="178"/>
    </row>
    <row r="1799" spans="1:12" ht="31.5" x14ac:dyDescent="0.25">
      <c r="A1799" s="91"/>
      <c r="B1799" s="95" t="s">
        <v>728</v>
      </c>
      <c r="C1799" s="91"/>
      <c r="D1799" s="91"/>
      <c r="E1799" s="144"/>
      <c r="F1799" s="178"/>
      <c r="G1799" s="179">
        <v>0</v>
      </c>
      <c r="H1799" s="179">
        <f t="shared" si="30"/>
        <v>0</v>
      </c>
      <c r="I1799" s="178"/>
      <c r="J1799" s="178"/>
      <c r="K1799" s="178"/>
      <c r="L1799" s="178"/>
    </row>
    <row r="1800" spans="1:12" ht="15.75" x14ac:dyDescent="0.25">
      <c r="A1800" s="91"/>
      <c r="B1800" s="95" t="s">
        <v>729</v>
      </c>
      <c r="C1800" s="91"/>
      <c r="D1800" s="91"/>
      <c r="E1800" s="144"/>
      <c r="F1800" s="178"/>
      <c r="G1800" s="179">
        <v>0</v>
      </c>
      <c r="H1800" s="179">
        <f t="shared" si="30"/>
        <v>0</v>
      </c>
      <c r="I1800" s="178"/>
      <c r="J1800" s="178"/>
      <c r="K1800" s="178"/>
      <c r="L1800" s="178"/>
    </row>
    <row r="1801" spans="1:12" ht="31.5" x14ac:dyDescent="0.25">
      <c r="A1801" s="91"/>
      <c r="B1801" s="95" t="s">
        <v>730</v>
      </c>
      <c r="C1801" s="91"/>
      <c r="D1801" s="91"/>
      <c r="E1801" s="144"/>
      <c r="F1801" s="178"/>
      <c r="G1801" s="179">
        <v>0</v>
      </c>
      <c r="H1801" s="179">
        <f t="shared" si="30"/>
        <v>0</v>
      </c>
      <c r="I1801" s="178"/>
      <c r="J1801" s="178"/>
      <c r="K1801" s="178"/>
      <c r="L1801" s="178"/>
    </row>
    <row r="1802" spans="1:12" ht="31.5" x14ac:dyDescent="0.25">
      <c r="A1802" s="91"/>
      <c r="B1802" s="95" t="s">
        <v>731</v>
      </c>
      <c r="C1802" s="91"/>
      <c r="D1802" s="91"/>
      <c r="E1802" s="144"/>
      <c r="F1802" s="178"/>
      <c r="G1802" s="179">
        <v>0</v>
      </c>
      <c r="H1802" s="179">
        <f t="shared" si="30"/>
        <v>0</v>
      </c>
      <c r="I1802" s="178"/>
      <c r="J1802" s="178"/>
      <c r="K1802" s="178"/>
      <c r="L1802" s="178"/>
    </row>
    <row r="1803" spans="1:12" ht="31.5" x14ac:dyDescent="0.25">
      <c r="A1803" s="91"/>
      <c r="B1803" s="95" t="s">
        <v>732</v>
      </c>
      <c r="C1803" s="91"/>
      <c r="D1803" s="91"/>
      <c r="E1803" s="144"/>
      <c r="F1803" s="178"/>
      <c r="G1803" s="179">
        <v>0</v>
      </c>
      <c r="H1803" s="179">
        <f t="shared" si="30"/>
        <v>0</v>
      </c>
      <c r="I1803" s="178"/>
      <c r="J1803" s="178"/>
      <c r="K1803" s="178"/>
      <c r="L1803" s="178"/>
    </row>
    <row r="1804" spans="1:12" ht="31.5" x14ac:dyDescent="0.25">
      <c r="A1804" s="91"/>
      <c r="B1804" s="95" t="s">
        <v>733</v>
      </c>
      <c r="C1804" s="91"/>
      <c r="D1804" s="91"/>
      <c r="E1804" s="144"/>
      <c r="F1804" s="178"/>
      <c r="G1804" s="179">
        <v>0</v>
      </c>
      <c r="H1804" s="179">
        <f t="shared" si="30"/>
        <v>0</v>
      </c>
      <c r="I1804" s="178"/>
      <c r="J1804" s="178"/>
      <c r="K1804" s="178"/>
      <c r="L1804" s="178"/>
    </row>
    <row r="1805" spans="1:12" ht="15.75" x14ac:dyDescent="0.25">
      <c r="A1805" s="91"/>
      <c r="B1805" s="95" t="s">
        <v>734</v>
      </c>
      <c r="C1805" s="91"/>
      <c r="D1805" s="91"/>
      <c r="E1805" s="144"/>
      <c r="F1805" s="178"/>
      <c r="G1805" s="179">
        <v>0</v>
      </c>
      <c r="H1805" s="179">
        <f t="shared" si="30"/>
        <v>0</v>
      </c>
      <c r="I1805" s="178"/>
      <c r="J1805" s="178"/>
      <c r="K1805" s="178"/>
      <c r="L1805" s="178"/>
    </row>
    <row r="1806" spans="1:12" ht="15.75" x14ac:dyDescent="0.25">
      <c r="A1806" s="91"/>
      <c r="B1806" s="95" t="s">
        <v>735</v>
      </c>
      <c r="C1806" s="91"/>
      <c r="D1806" s="91"/>
      <c r="E1806" s="144"/>
      <c r="F1806" s="178"/>
      <c r="G1806" s="179">
        <v>0</v>
      </c>
      <c r="H1806" s="179">
        <f t="shared" si="30"/>
        <v>0</v>
      </c>
      <c r="I1806" s="178"/>
      <c r="J1806" s="178"/>
      <c r="K1806" s="178"/>
      <c r="L1806" s="178"/>
    </row>
    <row r="1807" spans="1:12" ht="15.75" x14ac:dyDescent="0.25">
      <c r="A1807" s="91"/>
      <c r="B1807" s="95" t="s">
        <v>736</v>
      </c>
      <c r="C1807" s="91"/>
      <c r="D1807" s="91"/>
      <c r="E1807" s="144"/>
      <c r="F1807" s="178"/>
      <c r="G1807" s="179">
        <v>0</v>
      </c>
      <c r="H1807" s="179">
        <f t="shared" si="30"/>
        <v>0</v>
      </c>
      <c r="I1807" s="178"/>
      <c r="J1807" s="178"/>
      <c r="K1807" s="178"/>
      <c r="L1807" s="178"/>
    </row>
    <row r="1808" spans="1:12" ht="15.75" x14ac:dyDescent="0.25">
      <c r="A1808" s="91"/>
      <c r="B1808" s="95" t="s">
        <v>737</v>
      </c>
      <c r="C1808" s="91"/>
      <c r="D1808" s="91"/>
      <c r="E1808" s="144"/>
      <c r="F1808" s="178"/>
      <c r="G1808" s="179">
        <v>0</v>
      </c>
      <c r="H1808" s="179">
        <f t="shared" si="30"/>
        <v>0</v>
      </c>
      <c r="I1808" s="178"/>
      <c r="J1808" s="178"/>
      <c r="K1808" s="178"/>
      <c r="L1808" s="178"/>
    </row>
    <row r="1809" spans="1:12" ht="15.75" x14ac:dyDescent="0.25">
      <c r="A1809" s="91"/>
      <c r="B1809" s="95" t="s">
        <v>738</v>
      </c>
      <c r="C1809" s="91"/>
      <c r="D1809" s="91"/>
      <c r="E1809" s="144"/>
      <c r="F1809" s="178"/>
      <c r="G1809" s="179">
        <v>0</v>
      </c>
      <c r="H1809" s="179">
        <f t="shared" si="30"/>
        <v>0</v>
      </c>
      <c r="I1809" s="178"/>
      <c r="J1809" s="178"/>
      <c r="K1809" s="178"/>
      <c r="L1809" s="178"/>
    </row>
    <row r="1810" spans="1:12" ht="15.75" x14ac:dyDescent="0.25">
      <c r="A1810" s="91"/>
      <c r="B1810" s="95" t="s">
        <v>734</v>
      </c>
      <c r="C1810" s="91"/>
      <c r="D1810" s="91"/>
      <c r="E1810" s="144"/>
      <c r="F1810" s="178"/>
      <c r="G1810" s="179">
        <v>0</v>
      </c>
      <c r="H1810" s="179">
        <f t="shared" si="30"/>
        <v>0</v>
      </c>
      <c r="I1810" s="178"/>
      <c r="J1810" s="178"/>
      <c r="K1810" s="178"/>
      <c r="L1810" s="178"/>
    </row>
    <row r="1811" spans="1:12" ht="15.75" x14ac:dyDescent="0.25">
      <c r="A1811" s="91"/>
      <c r="B1811" s="95" t="s">
        <v>739</v>
      </c>
      <c r="C1811" s="91"/>
      <c r="D1811" s="91"/>
      <c r="E1811" s="144"/>
      <c r="F1811" s="178"/>
      <c r="G1811" s="179">
        <v>0</v>
      </c>
      <c r="H1811" s="179">
        <f t="shared" si="30"/>
        <v>0</v>
      </c>
      <c r="I1811" s="178"/>
      <c r="J1811" s="178"/>
      <c r="K1811" s="178"/>
      <c r="L1811" s="178"/>
    </row>
    <row r="1812" spans="1:12" ht="31.5" x14ac:dyDescent="0.25">
      <c r="A1812" s="91"/>
      <c r="B1812" s="95" t="s">
        <v>740</v>
      </c>
      <c r="C1812" s="91"/>
      <c r="D1812" s="91"/>
      <c r="E1812" s="144"/>
      <c r="F1812" s="178"/>
      <c r="G1812" s="179">
        <v>0</v>
      </c>
      <c r="H1812" s="179">
        <f t="shared" si="30"/>
        <v>0</v>
      </c>
      <c r="I1812" s="178"/>
      <c r="J1812" s="178"/>
      <c r="K1812" s="178"/>
      <c r="L1812" s="178"/>
    </row>
    <row r="1813" spans="1:12" ht="31.5" x14ac:dyDescent="0.25">
      <c r="A1813" s="91"/>
      <c r="B1813" s="95" t="s">
        <v>741</v>
      </c>
      <c r="C1813" s="91"/>
      <c r="D1813" s="91"/>
      <c r="E1813" s="144"/>
      <c r="F1813" s="178"/>
      <c r="G1813" s="179">
        <v>0</v>
      </c>
      <c r="H1813" s="179">
        <f t="shared" si="30"/>
        <v>0</v>
      </c>
      <c r="I1813" s="178"/>
      <c r="J1813" s="178"/>
      <c r="K1813" s="178"/>
      <c r="L1813" s="178"/>
    </row>
    <row r="1814" spans="1:12" ht="15.75" x14ac:dyDescent="0.25">
      <c r="A1814" s="91"/>
      <c r="B1814" s="95" t="s">
        <v>742</v>
      </c>
      <c r="C1814" s="91"/>
      <c r="D1814" s="91"/>
      <c r="E1814" s="144"/>
      <c r="F1814" s="178"/>
      <c r="G1814" s="179">
        <v>0</v>
      </c>
      <c r="H1814" s="179">
        <f t="shared" si="30"/>
        <v>0</v>
      </c>
      <c r="I1814" s="178"/>
      <c r="J1814" s="178"/>
      <c r="K1814" s="178"/>
      <c r="L1814" s="178"/>
    </row>
    <row r="1815" spans="1:12" ht="31.5" x14ac:dyDescent="0.25">
      <c r="A1815" s="91"/>
      <c r="B1815" s="95" t="s">
        <v>743</v>
      </c>
      <c r="C1815" s="91"/>
      <c r="D1815" s="91"/>
      <c r="E1815" s="144"/>
      <c r="F1815" s="178"/>
      <c r="G1815" s="179">
        <v>0</v>
      </c>
      <c r="H1815" s="179">
        <f t="shared" si="30"/>
        <v>0</v>
      </c>
      <c r="I1815" s="178"/>
      <c r="J1815" s="178"/>
      <c r="K1815" s="178"/>
      <c r="L1815" s="178"/>
    </row>
    <row r="1816" spans="1:12" ht="15.75" x14ac:dyDescent="0.25">
      <c r="A1816" s="91"/>
      <c r="B1816" s="95" t="s">
        <v>744</v>
      </c>
      <c r="C1816" s="91"/>
      <c r="D1816" s="91"/>
      <c r="E1816" s="144"/>
      <c r="F1816" s="178"/>
      <c r="G1816" s="179">
        <v>0</v>
      </c>
      <c r="H1816" s="179">
        <f t="shared" si="30"/>
        <v>0</v>
      </c>
      <c r="I1816" s="178"/>
      <c r="J1816" s="178"/>
      <c r="K1816" s="178"/>
      <c r="L1816" s="178"/>
    </row>
    <row r="1817" spans="1:12" ht="15.75" x14ac:dyDescent="0.25">
      <c r="A1817" s="91"/>
      <c r="B1817" s="95" t="s">
        <v>745</v>
      </c>
      <c r="C1817" s="91"/>
      <c r="D1817" s="91"/>
      <c r="E1817" s="144"/>
      <c r="F1817" s="178"/>
      <c r="G1817" s="179">
        <v>0</v>
      </c>
      <c r="H1817" s="179">
        <f t="shared" si="30"/>
        <v>0</v>
      </c>
      <c r="I1817" s="178"/>
      <c r="J1817" s="178"/>
      <c r="K1817" s="178"/>
      <c r="L1817" s="178"/>
    </row>
    <row r="1818" spans="1:12" ht="31.5" x14ac:dyDescent="0.25">
      <c r="A1818" s="91"/>
      <c r="B1818" s="95" t="s">
        <v>746</v>
      </c>
      <c r="C1818" s="91"/>
      <c r="D1818" s="91"/>
      <c r="E1818" s="144"/>
      <c r="F1818" s="178"/>
      <c r="G1818" s="179">
        <v>0</v>
      </c>
      <c r="H1818" s="179">
        <f t="shared" si="30"/>
        <v>0</v>
      </c>
      <c r="I1818" s="178"/>
      <c r="J1818" s="178"/>
      <c r="K1818" s="178"/>
      <c r="L1818" s="178"/>
    </row>
    <row r="1819" spans="1:12" ht="31.5" x14ac:dyDescent="0.25">
      <c r="A1819" s="91"/>
      <c r="B1819" s="95" t="s">
        <v>747</v>
      </c>
      <c r="C1819" s="91"/>
      <c r="D1819" s="91"/>
      <c r="E1819" s="144"/>
      <c r="F1819" s="178"/>
      <c r="G1819" s="179">
        <v>0</v>
      </c>
      <c r="H1819" s="179">
        <f t="shared" si="30"/>
        <v>0</v>
      </c>
      <c r="I1819" s="178"/>
      <c r="J1819" s="178"/>
      <c r="K1819" s="178"/>
      <c r="L1819" s="178"/>
    </row>
    <row r="1820" spans="1:12" ht="47.25" x14ac:dyDescent="0.25">
      <c r="A1820" s="91"/>
      <c r="B1820" s="95" t="s">
        <v>748</v>
      </c>
      <c r="C1820" s="91"/>
      <c r="D1820" s="91"/>
      <c r="E1820" s="144"/>
      <c r="F1820" s="178"/>
      <c r="G1820" s="179">
        <v>0</v>
      </c>
      <c r="H1820" s="179">
        <f t="shared" si="30"/>
        <v>0</v>
      </c>
      <c r="I1820" s="178"/>
      <c r="J1820" s="178"/>
      <c r="K1820" s="178"/>
      <c r="L1820" s="178"/>
    </row>
    <row r="1821" spans="1:12" ht="15.75" x14ac:dyDescent="0.25">
      <c r="A1821" s="91"/>
      <c r="B1821" s="95" t="s">
        <v>749</v>
      </c>
      <c r="C1821" s="91"/>
      <c r="D1821" s="91"/>
      <c r="E1821" s="144"/>
      <c r="F1821" s="178"/>
      <c r="G1821" s="179">
        <v>0</v>
      </c>
      <c r="H1821" s="179">
        <f t="shared" si="30"/>
        <v>0</v>
      </c>
      <c r="I1821" s="178"/>
      <c r="J1821" s="178"/>
      <c r="K1821" s="178"/>
      <c r="L1821" s="178"/>
    </row>
    <row r="1822" spans="1:12" ht="47.25" x14ac:dyDescent="0.25">
      <c r="A1822" s="91"/>
      <c r="B1822" s="95" t="s">
        <v>750</v>
      </c>
      <c r="C1822" s="91"/>
      <c r="D1822" s="91"/>
      <c r="E1822" s="144"/>
      <c r="F1822" s="178"/>
      <c r="G1822" s="179">
        <v>0</v>
      </c>
      <c r="H1822" s="179">
        <f t="shared" si="30"/>
        <v>0</v>
      </c>
      <c r="I1822" s="178"/>
      <c r="J1822" s="178"/>
      <c r="K1822" s="178"/>
      <c r="L1822" s="178"/>
    </row>
    <row r="1823" spans="1:12" ht="15.75" x14ac:dyDescent="0.25">
      <c r="A1823" s="91"/>
      <c r="B1823" s="95" t="s">
        <v>751</v>
      </c>
      <c r="C1823" s="91"/>
      <c r="D1823" s="91"/>
      <c r="E1823" s="144"/>
      <c r="F1823" s="178"/>
      <c r="G1823" s="179">
        <v>0</v>
      </c>
      <c r="H1823" s="179">
        <f t="shared" si="30"/>
        <v>0</v>
      </c>
      <c r="I1823" s="178"/>
      <c r="J1823" s="178"/>
      <c r="K1823" s="178"/>
      <c r="L1823" s="178"/>
    </row>
    <row r="1824" spans="1:12" ht="15.75" x14ac:dyDescent="0.25">
      <c r="A1824" s="91"/>
      <c r="B1824" s="95" t="s">
        <v>752</v>
      </c>
      <c r="C1824" s="91"/>
      <c r="D1824" s="91"/>
      <c r="E1824" s="144"/>
      <c r="F1824" s="178"/>
      <c r="G1824" s="179">
        <v>0</v>
      </c>
      <c r="H1824" s="179">
        <f t="shared" si="30"/>
        <v>0</v>
      </c>
      <c r="I1824" s="178"/>
      <c r="J1824" s="178"/>
      <c r="K1824" s="178"/>
      <c r="L1824" s="178"/>
    </row>
    <row r="1825" spans="1:12" ht="15.75" x14ac:dyDescent="0.25">
      <c r="A1825" s="91"/>
      <c r="B1825" s="95" t="s">
        <v>753</v>
      </c>
      <c r="C1825" s="91"/>
      <c r="D1825" s="91"/>
      <c r="E1825" s="144"/>
      <c r="F1825" s="178"/>
      <c r="G1825" s="179">
        <v>0</v>
      </c>
      <c r="H1825" s="179">
        <f t="shared" si="30"/>
        <v>0</v>
      </c>
      <c r="I1825" s="178"/>
      <c r="J1825" s="178"/>
      <c r="K1825" s="178"/>
      <c r="L1825" s="178"/>
    </row>
    <row r="1826" spans="1:12" ht="15.75" x14ac:dyDescent="0.25">
      <c r="A1826" s="91"/>
      <c r="B1826" s="95" t="s">
        <v>754</v>
      </c>
      <c r="C1826" s="91"/>
      <c r="D1826" s="91"/>
      <c r="E1826" s="144"/>
      <c r="F1826" s="178"/>
      <c r="G1826" s="179">
        <v>0</v>
      </c>
      <c r="H1826" s="179">
        <f t="shared" si="30"/>
        <v>0</v>
      </c>
      <c r="I1826" s="178"/>
      <c r="J1826" s="178"/>
      <c r="K1826" s="178"/>
      <c r="L1826" s="178"/>
    </row>
    <row r="1827" spans="1:12" ht="15.75" x14ac:dyDescent="0.25">
      <c r="A1827" s="91"/>
      <c r="B1827" s="95" t="s">
        <v>128</v>
      </c>
      <c r="C1827" s="91"/>
      <c r="D1827" s="91"/>
      <c r="E1827" s="144"/>
      <c r="F1827" s="178"/>
      <c r="G1827" s="179">
        <v>0</v>
      </c>
      <c r="H1827" s="179">
        <f t="shared" si="30"/>
        <v>0</v>
      </c>
      <c r="I1827" s="178"/>
      <c r="J1827" s="178"/>
      <c r="K1827" s="178"/>
      <c r="L1827" s="178"/>
    </row>
    <row r="1828" spans="1:12" ht="15.75" x14ac:dyDescent="0.25">
      <c r="A1828" s="91"/>
      <c r="B1828" s="95" t="s">
        <v>755</v>
      </c>
      <c r="C1828" s="91"/>
      <c r="D1828" s="91"/>
      <c r="E1828" s="144"/>
      <c r="F1828" s="178"/>
      <c r="G1828" s="179">
        <v>0</v>
      </c>
      <c r="H1828" s="179">
        <f t="shared" si="30"/>
        <v>0</v>
      </c>
      <c r="I1828" s="178"/>
      <c r="J1828" s="178"/>
      <c r="K1828" s="178"/>
      <c r="L1828" s="178"/>
    </row>
    <row r="1829" spans="1:12" ht="31.5" x14ac:dyDescent="0.25">
      <c r="A1829" s="91"/>
      <c r="B1829" s="95" t="s">
        <v>756</v>
      </c>
      <c r="C1829" s="91"/>
      <c r="D1829" s="91"/>
      <c r="E1829" s="144"/>
      <c r="F1829" s="178"/>
      <c r="G1829" s="179">
        <v>0</v>
      </c>
      <c r="H1829" s="179">
        <f t="shared" si="30"/>
        <v>0</v>
      </c>
      <c r="I1829" s="178"/>
      <c r="J1829" s="178"/>
      <c r="K1829" s="178"/>
      <c r="L1829" s="178"/>
    </row>
    <row r="1830" spans="1:12" ht="47.25" x14ac:dyDescent="0.25">
      <c r="A1830" s="91"/>
      <c r="B1830" s="95" t="s">
        <v>757</v>
      </c>
      <c r="C1830" s="91"/>
      <c r="D1830" s="91"/>
      <c r="E1830" s="144"/>
      <c r="F1830" s="178"/>
      <c r="G1830" s="179">
        <v>0</v>
      </c>
      <c r="H1830" s="179">
        <f t="shared" si="30"/>
        <v>0</v>
      </c>
      <c r="I1830" s="178"/>
      <c r="J1830" s="178"/>
      <c r="K1830" s="178"/>
      <c r="L1830" s="178"/>
    </row>
    <row r="1831" spans="1:12" ht="47.25" x14ac:dyDescent="0.25">
      <c r="A1831" s="91"/>
      <c r="B1831" s="95" t="s">
        <v>758</v>
      </c>
      <c r="C1831" s="91"/>
      <c r="D1831" s="91"/>
      <c r="E1831" s="144"/>
      <c r="F1831" s="178"/>
      <c r="G1831" s="179">
        <v>0</v>
      </c>
      <c r="H1831" s="179">
        <f t="shared" si="30"/>
        <v>0</v>
      </c>
      <c r="I1831" s="178"/>
      <c r="J1831" s="178"/>
      <c r="K1831" s="178"/>
      <c r="L1831" s="178"/>
    </row>
    <row r="1832" spans="1:12" ht="31.5" x14ac:dyDescent="0.25">
      <c r="A1832" s="91"/>
      <c r="B1832" s="95" t="s">
        <v>759</v>
      </c>
      <c r="C1832" s="91"/>
      <c r="D1832" s="91"/>
      <c r="E1832" s="144"/>
      <c r="F1832" s="178"/>
      <c r="G1832" s="179">
        <v>0</v>
      </c>
      <c r="H1832" s="179">
        <f t="shared" si="30"/>
        <v>0</v>
      </c>
      <c r="I1832" s="178"/>
      <c r="J1832" s="178"/>
      <c r="K1832" s="178"/>
      <c r="L1832" s="178"/>
    </row>
    <row r="1833" spans="1:12" ht="31.5" x14ac:dyDescent="0.25">
      <c r="A1833" s="91"/>
      <c r="B1833" s="95" t="s">
        <v>760</v>
      </c>
      <c r="C1833" s="91"/>
      <c r="D1833" s="91"/>
      <c r="E1833" s="144"/>
      <c r="F1833" s="178"/>
      <c r="G1833" s="179">
        <v>0</v>
      </c>
      <c r="H1833" s="179">
        <f t="shared" si="30"/>
        <v>0</v>
      </c>
      <c r="I1833" s="178"/>
      <c r="J1833" s="178"/>
      <c r="K1833" s="178"/>
      <c r="L1833" s="178"/>
    </row>
    <row r="1834" spans="1:12" ht="31.5" x14ac:dyDescent="0.25">
      <c r="A1834" s="91"/>
      <c r="B1834" s="95" t="s">
        <v>761</v>
      </c>
      <c r="C1834" s="91"/>
      <c r="D1834" s="91"/>
      <c r="E1834" s="144"/>
      <c r="F1834" s="178"/>
      <c r="G1834" s="179">
        <v>0</v>
      </c>
      <c r="H1834" s="179">
        <f t="shared" si="30"/>
        <v>0</v>
      </c>
      <c r="I1834" s="178"/>
      <c r="J1834" s="178"/>
      <c r="K1834" s="178"/>
      <c r="L1834" s="178"/>
    </row>
    <row r="1835" spans="1:12" ht="15.75" x14ac:dyDescent="0.25">
      <c r="A1835" s="91"/>
      <c r="B1835" s="95" t="s">
        <v>762</v>
      </c>
      <c r="C1835" s="91"/>
      <c r="D1835" s="91"/>
      <c r="E1835" s="144"/>
      <c r="F1835" s="178"/>
      <c r="G1835" s="179">
        <v>0</v>
      </c>
      <c r="H1835" s="179">
        <f t="shared" si="30"/>
        <v>0</v>
      </c>
      <c r="I1835" s="178"/>
      <c r="J1835" s="178"/>
      <c r="K1835" s="178"/>
      <c r="L1835" s="178"/>
    </row>
    <row r="1836" spans="1:12" ht="15.75" x14ac:dyDescent="0.25">
      <c r="A1836" s="91"/>
      <c r="B1836" s="95" t="s">
        <v>763</v>
      </c>
      <c r="C1836" s="91"/>
      <c r="D1836" s="91"/>
      <c r="E1836" s="144"/>
      <c r="F1836" s="178"/>
      <c r="G1836" s="179">
        <v>0</v>
      </c>
      <c r="H1836" s="179">
        <f t="shared" si="30"/>
        <v>0</v>
      </c>
      <c r="I1836" s="178"/>
      <c r="J1836" s="178"/>
      <c r="K1836" s="178"/>
      <c r="L1836" s="178"/>
    </row>
    <row r="1837" spans="1:12" ht="15.75" x14ac:dyDescent="0.25">
      <c r="A1837" s="91"/>
      <c r="B1837" s="95" t="s">
        <v>764</v>
      </c>
      <c r="C1837" s="91"/>
      <c r="D1837" s="91"/>
      <c r="E1837" s="144"/>
      <c r="F1837" s="178"/>
      <c r="G1837" s="179">
        <v>0</v>
      </c>
      <c r="H1837" s="179">
        <f t="shared" si="30"/>
        <v>0</v>
      </c>
      <c r="I1837" s="178"/>
      <c r="J1837" s="178"/>
      <c r="K1837" s="178"/>
      <c r="L1837" s="178"/>
    </row>
    <row r="1838" spans="1:12" ht="31.5" x14ac:dyDescent="0.25">
      <c r="A1838" s="91"/>
      <c r="B1838" s="95" t="s">
        <v>765</v>
      </c>
      <c r="C1838" s="91"/>
      <c r="D1838" s="91"/>
      <c r="E1838" s="144"/>
      <c r="F1838" s="178"/>
      <c r="G1838" s="179">
        <v>0</v>
      </c>
      <c r="H1838" s="179">
        <f t="shared" si="30"/>
        <v>0</v>
      </c>
      <c r="I1838" s="178"/>
      <c r="J1838" s="178"/>
      <c r="K1838" s="178"/>
      <c r="L1838" s="178"/>
    </row>
    <row r="1839" spans="1:12" ht="15.75" x14ac:dyDescent="0.25">
      <c r="A1839" s="91"/>
      <c r="B1839" s="95" t="s">
        <v>766</v>
      </c>
      <c r="C1839" s="91"/>
      <c r="D1839" s="91"/>
      <c r="E1839" s="144"/>
      <c r="F1839" s="178"/>
      <c r="G1839" s="179">
        <v>0</v>
      </c>
      <c r="H1839" s="179">
        <f t="shared" si="30"/>
        <v>0</v>
      </c>
      <c r="I1839" s="178"/>
      <c r="J1839" s="178"/>
      <c r="K1839" s="178"/>
      <c r="L1839" s="178"/>
    </row>
    <row r="1840" spans="1:12" ht="15.75" x14ac:dyDescent="0.25">
      <c r="A1840" s="91"/>
      <c r="B1840" s="95" t="s">
        <v>767</v>
      </c>
      <c r="C1840" s="91"/>
      <c r="D1840" s="91"/>
      <c r="E1840" s="144"/>
      <c r="F1840" s="178"/>
      <c r="G1840" s="179">
        <v>0</v>
      </c>
      <c r="H1840" s="179">
        <f t="shared" si="30"/>
        <v>0</v>
      </c>
      <c r="I1840" s="178"/>
      <c r="J1840" s="178"/>
      <c r="K1840" s="178"/>
      <c r="L1840" s="178"/>
    </row>
    <row r="1841" spans="1:12" ht="47.25" x14ac:dyDescent="0.25">
      <c r="A1841" s="91"/>
      <c r="B1841" s="95" t="s">
        <v>768</v>
      </c>
      <c r="C1841" s="91"/>
      <c r="D1841" s="91"/>
      <c r="E1841" s="144"/>
      <c r="F1841" s="178"/>
      <c r="G1841" s="179">
        <v>0</v>
      </c>
      <c r="H1841" s="179">
        <f t="shared" si="30"/>
        <v>0</v>
      </c>
      <c r="I1841" s="178"/>
      <c r="J1841" s="178"/>
      <c r="K1841" s="178"/>
      <c r="L1841" s="178"/>
    </row>
    <row r="1842" spans="1:12" ht="47.25" x14ac:dyDescent="0.25">
      <c r="A1842" s="91"/>
      <c r="B1842" s="95" t="s">
        <v>769</v>
      </c>
      <c r="C1842" s="91"/>
      <c r="D1842" s="91"/>
      <c r="E1842" s="144"/>
      <c r="F1842" s="178"/>
      <c r="G1842" s="179">
        <v>0</v>
      </c>
      <c r="H1842" s="179">
        <f t="shared" si="30"/>
        <v>0</v>
      </c>
      <c r="I1842" s="178"/>
      <c r="J1842" s="178"/>
      <c r="K1842" s="178"/>
      <c r="L1842" s="178"/>
    </row>
    <row r="1843" spans="1:12" ht="15.75" x14ac:dyDescent="0.25">
      <c r="A1843" s="91"/>
      <c r="B1843" s="95" t="s">
        <v>770</v>
      </c>
      <c r="C1843" s="91"/>
      <c r="D1843" s="91"/>
      <c r="E1843" s="144"/>
      <c r="F1843" s="178"/>
      <c r="G1843" s="179">
        <v>0</v>
      </c>
      <c r="H1843" s="179">
        <f t="shared" si="30"/>
        <v>0</v>
      </c>
      <c r="I1843" s="178"/>
      <c r="J1843" s="178"/>
      <c r="K1843" s="178"/>
      <c r="L1843" s="178"/>
    </row>
    <row r="1844" spans="1:12" ht="31.5" x14ac:dyDescent="0.25">
      <c r="A1844" s="91"/>
      <c r="B1844" s="95" t="s">
        <v>771</v>
      </c>
      <c r="C1844" s="91"/>
      <c r="D1844" s="91"/>
      <c r="E1844" s="144"/>
      <c r="F1844" s="178"/>
      <c r="G1844" s="179">
        <v>0</v>
      </c>
      <c r="H1844" s="179">
        <f t="shared" si="30"/>
        <v>0</v>
      </c>
      <c r="I1844" s="178"/>
      <c r="J1844" s="178"/>
      <c r="K1844" s="178"/>
      <c r="L1844" s="178"/>
    </row>
    <row r="1845" spans="1:12" ht="47.25" x14ac:dyDescent="0.25">
      <c r="A1845" s="91"/>
      <c r="B1845" s="95" t="s">
        <v>772</v>
      </c>
      <c r="C1845" s="91"/>
      <c r="D1845" s="91"/>
      <c r="E1845" s="144"/>
      <c r="F1845" s="178"/>
      <c r="G1845" s="179">
        <v>0</v>
      </c>
      <c r="H1845" s="179">
        <f t="shared" si="30"/>
        <v>0</v>
      </c>
      <c r="I1845" s="178"/>
      <c r="J1845" s="178"/>
      <c r="K1845" s="178"/>
      <c r="L1845" s="178"/>
    </row>
    <row r="1846" spans="1:12" ht="15.75" x14ac:dyDescent="0.25">
      <c r="A1846" s="91"/>
      <c r="B1846" s="95" t="s">
        <v>773</v>
      </c>
      <c r="C1846" s="91"/>
      <c r="D1846" s="91"/>
      <c r="E1846" s="144"/>
      <c r="F1846" s="178"/>
      <c r="G1846" s="179">
        <v>0</v>
      </c>
      <c r="H1846" s="179">
        <f t="shared" si="30"/>
        <v>0</v>
      </c>
      <c r="I1846" s="178"/>
      <c r="J1846" s="178"/>
      <c r="K1846" s="178"/>
      <c r="L1846" s="178"/>
    </row>
    <row r="1847" spans="1:12" ht="15.75" x14ac:dyDescent="0.25">
      <c r="A1847" s="91"/>
      <c r="B1847" s="95" t="s">
        <v>762</v>
      </c>
      <c r="C1847" s="91"/>
      <c r="D1847" s="91"/>
      <c r="E1847" s="144"/>
      <c r="F1847" s="178"/>
      <c r="G1847" s="179">
        <v>0</v>
      </c>
      <c r="H1847" s="179">
        <f t="shared" si="30"/>
        <v>0</v>
      </c>
      <c r="I1847" s="178"/>
      <c r="J1847" s="178"/>
      <c r="K1847" s="178"/>
      <c r="L1847" s="178"/>
    </row>
    <row r="1848" spans="1:12" ht="31.5" x14ac:dyDescent="0.25">
      <c r="A1848" s="91"/>
      <c r="B1848" s="95" t="s">
        <v>774</v>
      </c>
      <c r="C1848" s="91"/>
      <c r="D1848" s="91"/>
      <c r="E1848" s="144"/>
      <c r="F1848" s="178"/>
      <c r="G1848" s="179">
        <v>0</v>
      </c>
      <c r="H1848" s="179">
        <f t="shared" ref="H1848:H1911" si="31">+G1848*F1848</f>
        <v>0</v>
      </c>
      <c r="I1848" s="178"/>
      <c r="J1848" s="178"/>
      <c r="K1848" s="178"/>
      <c r="L1848" s="178"/>
    </row>
    <row r="1849" spans="1:12" ht="15.75" x14ac:dyDescent="0.25">
      <c r="A1849" s="91"/>
      <c r="B1849" s="95" t="s">
        <v>775</v>
      </c>
      <c r="C1849" s="91"/>
      <c r="D1849" s="91"/>
      <c r="E1849" s="144"/>
      <c r="F1849" s="178"/>
      <c r="G1849" s="179">
        <v>0</v>
      </c>
      <c r="H1849" s="179">
        <f t="shared" si="31"/>
        <v>0</v>
      </c>
      <c r="I1849" s="178"/>
      <c r="J1849" s="178"/>
      <c r="K1849" s="178"/>
      <c r="L1849" s="178"/>
    </row>
    <row r="1850" spans="1:12" ht="15.75" x14ac:dyDescent="0.25">
      <c r="A1850" s="91"/>
      <c r="B1850" s="95" t="s">
        <v>776</v>
      </c>
      <c r="C1850" s="91"/>
      <c r="D1850" s="91"/>
      <c r="E1850" s="144"/>
      <c r="F1850" s="178"/>
      <c r="G1850" s="179">
        <v>0</v>
      </c>
      <c r="H1850" s="179">
        <f t="shared" si="31"/>
        <v>0</v>
      </c>
      <c r="I1850" s="178"/>
      <c r="J1850" s="178"/>
      <c r="K1850" s="178"/>
      <c r="L1850" s="178"/>
    </row>
    <row r="1851" spans="1:12" ht="15.75" x14ac:dyDescent="0.25">
      <c r="A1851" s="91"/>
      <c r="B1851" s="95" t="s">
        <v>777</v>
      </c>
      <c r="C1851" s="91"/>
      <c r="D1851" s="91"/>
      <c r="E1851" s="144"/>
      <c r="F1851" s="178"/>
      <c r="G1851" s="179">
        <v>0</v>
      </c>
      <c r="H1851" s="179">
        <f t="shared" si="31"/>
        <v>0</v>
      </c>
      <c r="I1851" s="178"/>
      <c r="J1851" s="178"/>
      <c r="K1851" s="178"/>
      <c r="L1851" s="178"/>
    </row>
    <row r="1852" spans="1:12" ht="47.25" x14ac:dyDescent="0.25">
      <c r="A1852" s="91"/>
      <c r="B1852" s="95" t="s">
        <v>778</v>
      </c>
      <c r="C1852" s="91"/>
      <c r="D1852" s="91"/>
      <c r="E1852" s="144"/>
      <c r="F1852" s="178"/>
      <c r="G1852" s="179">
        <v>0</v>
      </c>
      <c r="H1852" s="179">
        <f t="shared" si="31"/>
        <v>0</v>
      </c>
      <c r="I1852" s="178"/>
      <c r="J1852" s="178"/>
      <c r="K1852" s="178"/>
      <c r="L1852" s="178"/>
    </row>
    <row r="1853" spans="1:12" ht="47.25" x14ac:dyDescent="0.25">
      <c r="A1853" s="91"/>
      <c r="B1853" s="95" t="s">
        <v>779</v>
      </c>
      <c r="C1853" s="91"/>
      <c r="D1853" s="91"/>
      <c r="E1853" s="144"/>
      <c r="F1853" s="178"/>
      <c r="G1853" s="179">
        <v>0</v>
      </c>
      <c r="H1853" s="179">
        <f t="shared" si="31"/>
        <v>0</v>
      </c>
      <c r="I1853" s="178"/>
      <c r="J1853" s="178"/>
      <c r="K1853" s="178"/>
      <c r="L1853" s="178"/>
    </row>
    <row r="1854" spans="1:12" ht="47.25" x14ac:dyDescent="0.25">
      <c r="A1854" s="91"/>
      <c r="B1854" s="95" t="s">
        <v>780</v>
      </c>
      <c r="C1854" s="91"/>
      <c r="D1854" s="91"/>
      <c r="E1854" s="144"/>
      <c r="F1854" s="178"/>
      <c r="G1854" s="179">
        <v>0</v>
      </c>
      <c r="H1854" s="179">
        <f t="shared" si="31"/>
        <v>0</v>
      </c>
      <c r="I1854" s="178"/>
      <c r="J1854" s="178"/>
      <c r="K1854" s="178"/>
      <c r="L1854" s="178"/>
    </row>
    <row r="1855" spans="1:12" ht="31.5" x14ac:dyDescent="0.25">
      <c r="A1855" s="91"/>
      <c r="B1855" s="95" t="s">
        <v>781</v>
      </c>
      <c r="C1855" s="91"/>
      <c r="D1855" s="91"/>
      <c r="E1855" s="144"/>
      <c r="F1855" s="178"/>
      <c r="G1855" s="179">
        <v>0</v>
      </c>
      <c r="H1855" s="179">
        <f t="shared" si="31"/>
        <v>0</v>
      </c>
      <c r="I1855" s="178"/>
      <c r="J1855" s="178"/>
      <c r="K1855" s="178"/>
      <c r="L1855" s="178"/>
    </row>
    <row r="1856" spans="1:12" ht="15.75" x14ac:dyDescent="0.25">
      <c r="A1856" s="91"/>
      <c r="B1856" s="95" t="s">
        <v>782</v>
      </c>
      <c r="C1856" s="91"/>
      <c r="D1856" s="91"/>
      <c r="E1856" s="144"/>
      <c r="F1856" s="178"/>
      <c r="G1856" s="179">
        <v>0</v>
      </c>
      <c r="H1856" s="179">
        <f t="shared" si="31"/>
        <v>0</v>
      </c>
      <c r="I1856" s="178"/>
      <c r="J1856" s="178"/>
      <c r="K1856" s="178"/>
      <c r="L1856" s="178"/>
    </row>
    <row r="1857" spans="1:12" ht="78.75" x14ac:dyDescent="0.25">
      <c r="A1857" s="91"/>
      <c r="B1857" s="95" t="s">
        <v>783</v>
      </c>
      <c r="C1857" s="91"/>
      <c r="D1857" s="91"/>
      <c r="E1857" s="144"/>
      <c r="F1857" s="178"/>
      <c r="G1857" s="179">
        <v>0</v>
      </c>
      <c r="H1857" s="179">
        <f t="shared" si="31"/>
        <v>0</v>
      </c>
      <c r="I1857" s="178"/>
      <c r="J1857" s="178"/>
      <c r="K1857" s="178"/>
      <c r="L1857" s="178"/>
    </row>
    <row r="1858" spans="1:12" ht="47.25" x14ac:dyDescent="0.25">
      <c r="A1858" s="91"/>
      <c r="B1858" s="95" t="s">
        <v>784</v>
      </c>
      <c r="C1858" s="91"/>
      <c r="D1858" s="91"/>
      <c r="E1858" s="144"/>
      <c r="F1858" s="178"/>
      <c r="G1858" s="179">
        <v>0</v>
      </c>
      <c r="H1858" s="179">
        <f t="shared" si="31"/>
        <v>0</v>
      </c>
      <c r="I1858" s="178"/>
      <c r="J1858" s="178"/>
      <c r="K1858" s="178"/>
      <c r="L1858" s="178"/>
    </row>
    <row r="1859" spans="1:12" ht="15.75" x14ac:dyDescent="0.25">
      <c r="A1859" s="91"/>
      <c r="B1859" s="95" t="s">
        <v>785</v>
      </c>
      <c r="C1859" s="91"/>
      <c r="D1859" s="91"/>
      <c r="E1859" s="144"/>
      <c r="F1859" s="178"/>
      <c r="G1859" s="179">
        <v>0</v>
      </c>
      <c r="H1859" s="179">
        <f t="shared" si="31"/>
        <v>0</v>
      </c>
      <c r="I1859" s="178"/>
      <c r="J1859" s="178"/>
      <c r="K1859" s="178"/>
      <c r="L1859" s="178"/>
    </row>
    <row r="1860" spans="1:12" ht="31.5" x14ac:dyDescent="0.25">
      <c r="A1860" s="91"/>
      <c r="B1860" s="95" t="s">
        <v>786</v>
      </c>
      <c r="C1860" s="91"/>
      <c r="D1860" s="91"/>
      <c r="E1860" s="144"/>
      <c r="F1860" s="178"/>
      <c r="G1860" s="179">
        <v>0</v>
      </c>
      <c r="H1860" s="179">
        <f t="shared" si="31"/>
        <v>0</v>
      </c>
      <c r="I1860" s="178"/>
      <c r="J1860" s="178"/>
      <c r="K1860" s="178"/>
      <c r="L1860" s="178"/>
    </row>
    <row r="1861" spans="1:12" ht="31.5" x14ac:dyDescent="0.25">
      <c r="A1861" s="91"/>
      <c r="B1861" s="95" t="s">
        <v>787</v>
      </c>
      <c r="C1861" s="91"/>
      <c r="D1861" s="91"/>
      <c r="E1861" s="144"/>
      <c r="F1861" s="178"/>
      <c r="G1861" s="179">
        <v>0</v>
      </c>
      <c r="H1861" s="179">
        <f t="shared" si="31"/>
        <v>0</v>
      </c>
      <c r="I1861" s="178"/>
      <c r="J1861" s="178"/>
      <c r="K1861" s="178"/>
      <c r="L1861" s="178"/>
    </row>
    <row r="1862" spans="1:12" ht="15.75" x14ac:dyDescent="0.25">
      <c r="A1862" s="91"/>
      <c r="B1862" s="95" t="s">
        <v>788</v>
      </c>
      <c r="C1862" s="91"/>
      <c r="D1862" s="91"/>
      <c r="E1862" s="144"/>
      <c r="F1862" s="178"/>
      <c r="G1862" s="179">
        <v>0</v>
      </c>
      <c r="H1862" s="179">
        <f t="shared" si="31"/>
        <v>0</v>
      </c>
      <c r="I1862" s="178"/>
      <c r="J1862" s="178"/>
      <c r="K1862" s="178"/>
      <c r="L1862" s="178"/>
    </row>
    <row r="1863" spans="1:12" ht="31.5" x14ac:dyDescent="0.25">
      <c r="A1863" s="91"/>
      <c r="B1863" s="95" t="s">
        <v>789</v>
      </c>
      <c r="C1863" s="91"/>
      <c r="D1863" s="91"/>
      <c r="E1863" s="144"/>
      <c r="F1863" s="178"/>
      <c r="G1863" s="179">
        <v>0</v>
      </c>
      <c r="H1863" s="179">
        <f t="shared" si="31"/>
        <v>0</v>
      </c>
      <c r="I1863" s="178"/>
      <c r="J1863" s="178"/>
      <c r="K1863" s="178"/>
      <c r="L1863" s="178"/>
    </row>
    <row r="1864" spans="1:12" ht="15.75" x14ac:dyDescent="0.25">
      <c r="A1864" s="91"/>
      <c r="B1864" s="95" t="s">
        <v>790</v>
      </c>
      <c r="C1864" s="91"/>
      <c r="D1864" s="91"/>
      <c r="E1864" s="144"/>
      <c r="F1864" s="178"/>
      <c r="G1864" s="179">
        <v>0</v>
      </c>
      <c r="H1864" s="179">
        <f t="shared" si="31"/>
        <v>0</v>
      </c>
      <c r="I1864" s="178"/>
      <c r="J1864" s="178"/>
      <c r="K1864" s="178"/>
      <c r="L1864" s="178"/>
    </row>
    <row r="1865" spans="1:12" ht="31.5" x14ac:dyDescent="0.25">
      <c r="A1865" s="91"/>
      <c r="B1865" s="95" t="s">
        <v>791</v>
      </c>
      <c r="C1865" s="91"/>
      <c r="D1865" s="91"/>
      <c r="E1865" s="144"/>
      <c r="F1865" s="178"/>
      <c r="G1865" s="179">
        <v>0</v>
      </c>
      <c r="H1865" s="179">
        <f t="shared" si="31"/>
        <v>0</v>
      </c>
      <c r="I1865" s="178"/>
      <c r="J1865" s="178"/>
      <c r="K1865" s="178"/>
      <c r="L1865" s="178"/>
    </row>
    <row r="1866" spans="1:12" ht="15.75" x14ac:dyDescent="0.25">
      <c r="A1866" s="91"/>
      <c r="B1866" s="95" t="s">
        <v>792</v>
      </c>
      <c r="C1866" s="91"/>
      <c r="D1866" s="91"/>
      <c r="E1866" s="144"/>
      <c r="F1866" s="178"/>
      <c r="G1866" s="179">
        <v>0</v>
      </c>
      <c r="H1866" s="179">
        <f t="shared" si="31"/>
        <v>0</v>
      </c>
      <c r="I1866" s="178"/>
      <c r="J1866" s="178"/>
      <c r="K1866" s="178"/>
      <c r="L1866" s="178"/>
    </row>
    <row r="1867" spans="1:12" ht="31.5" x14ac:dyDescent="0.25">
      <c r="A1867" s="91"/>
      <c r="B1867" s="95" t="s">
        <v>793</v>
      </c>
      <c r="C1867" s="91"/>
      <c r="D1867" s="91"/>
      <c r="E1867" s="144"/>
      <c r="F1867" s="178"/>
      <c r="G1867" s="179">
        <v>0</v>
      </c>
      <c r="H1867" s="179">
        <f t="shared" si="31"/>
        <v>0</v>
      </c>
      <c r="I1867" s="178"/>
      <c r="J1867" s="178"/>
      <c r="K1867" s="178"/>
      <c r="L1867" s="178"/>
    </row>
    <row r="1868" spans="1:12" ht="47.25" x14ac:dyDescent="0.25">
      <c r="A1868" s="91"/>
      <c r="B1868" s="95" t="s">
        <v>794</v>
      </c>
      <c r="C1868" s="91"/>
      <c r="D1868" s="91"/>
      <c r="E1868" s="144"/>
      <c r="F1868" s="178"/>
      <c r="G1868" s="179">
        <v>0</v>
      </c>
      <c r="H1868" s="179">
        <f t="shared" si="31"/>
        <v>0</v>
      </c>
      <c r="I1868" s="178"/>
      <c r="J1868" s="178"/>
      <c r="K1868" s="178"/>
      <c r="L1868" s="178"/>
    </row>
    <row r="1869" spans="1:12" ht="31.5" x14ac:dyDescent="0.25">
      <c r="A1869" s="91"/>
      <c r="B1869" s="95" t="s">
        <v>795</v>
      </c>
      <c r="C1869" s="91"/>
      <c r="D1869" s="91"/>
      <c r="E1869" s="144"/>
      <c r="F1869" s="178"/>
      <c r="G1869" s="179">
        <v>0</v>
      </c>
      <c r="H1869" s="179">
        <f t="shared" si="31"/>
        <v>0</v>
      </c>
      <c r="I1869" s="178"/>
      <c r="J1869" s="178"/>
      <c r="K1869" s="178"/>
      <c r="L1869" s="178"/>
    </row>
    <row r="1870" spans="1:12" ht="47.25" x14ac:dyDescent="0.25">
      <c r="A1870" s="91"/>
      <c r="B1870" s="95" t="s">
        <v>796</v>
      </c>
      <c r="C1870" s="91"/>
      <c r="D1870" s="91"/>
      <c r="E1870" s="144"/>
      <c r="F1870" s="178"/>
      <c r="G1870" s="179">
        <v>0</v>
      </c>
      <c r="H1870" s="179">
        <f t="shared" si="31"/>
        <v>0</v>
      </c>
      <c r="I1870" s="178"/>
      <c r="J1870" s="178"/>
      <c r="K1870" s="178"/>
      <c r="L1870" s="178"/>
    </row>
    <row r="1871" spans="1:12" ht="63" x14ac:dyDescent="0.25">
      <c r="A1871" s="91"/>
      <c r="B1871" s="95" t="s">
        <v>797</v>
      </c>
      <c r="C1871" s="91"/>
      <c r="D1871" s="91"/>
      <c r="E1871" s="144"/>
      <c r="F1871" s="178"/>
      <c r="G1871" s="179">
        <v>0</v>
      </c>
      <c r="H1871" s="179">
        <f t="shared" si="31"/>
        <v>0</v>
      </c>
      <c r="I1871" s="178"/>
      <c r="J1871" s="178"/>
      <c r="K1871" s="178"/>
      <c r="L1871" s="178"/>
    </row>
    <row r="1872" spans="1:12" ht="31.5" x14ac:dyDescent="0.25">
      <c r="A1872" s="91"/>
      <c r="B1872" s="95" t="s">
        <v>798</v>
      </c>
      <c r="C1872" s="91"/>
      <c r="D1872" s="91"/>
      <c r="E1872" s="144"/>
      <c r="F1872" s="178"/>
      <c r="G1872" s="179">
        <v>0</v>
      </c>
      <c r="H1872" s="179">
        <f t="shared" si="31"/>
        <v>0</v>
      </c>
      <c r="I1872" s="178"/>
      <c r="J1872" s="178"/>
      <c r="K1872" s="178"/>
      <c r="L1872" s="178"/>
    </row>
    <row r="1873" spans="1:12" ht="15.75" x14ac:dyDescent="0.25">
      <c r="A1873" s="91"/>
      <c r="B1873" s="95" t="s">
        <v>799</v>
      </c>
      <c r="C1873" s="91"/>
      <c r="D1873" s="91"/>
      <c r="E1873" s="144"/>
      <c r="F1873" s="178"/>
      <c r="G1873" s="179">
        <v>0</v>
      </c>
      <c r="H1873" s="179">
        <f t="shared" si="31"/>
        <v>0</v>
      </c>
      <c r="I1873" s="178"/>
      <c r="J1873" s="178"/>
      <c r="K1873" s="178"/>
      <c r="L1873" s="178"/>
    </row>
    <row r="1874" spans="1:12" ht="47.25" x14ac:dyDescent="0.25">
      <c r="A1874" s="91"/>
      <c r="B1874" s="95" t="s">
        <v>800</v>
      </c>
      <c r="C1874" s="91"/>
      <c r="D1874" s="91"/>
      <c r="E1874" s="144"/>
      <c r="F1874" s="178"/>
      <c r="G1874" s="179">
        <v>0</v>
      </c>
      <c r="H1874" s="179">
        <f t="shared" si="31"/>
        <v>0</v>
      </c>
      <c r="I1874" s="178"/>
      <c r="J1874" s="178"/>
      <c r="K1874" s="178"/>
      <c r="L1874" s="178"/>
    </row>
    <row r="1875" spans="1:12" ht="15.75" x14ac:dyDescent="0.25">
      <c r="A1875" s="91"/>
      <c r="B1875" s="95" t="s">
        <v>801</v>
      </c>
      <c r="C1875" s="91"/>
      <c r="D1875" s="91"/>
      <c r="E1875" s="144"/>
      <c r="F1875" s="178"/>
      <c r="G1875" s="179">
        <v>0</v>
      </c>
      <c r="H1875" s="179">
        <f t="shared" si="31"/>
        <v>0</v>
      </c>
      <c r="I1875" s="178"/>
      <c r="J1875" s="178"/>
      <c r="K1875" s="178"/>
      <c r="L1875" s="178"/>
    </row>
    <row r="1876" spans="1:12" ht="15.75" x14ac:dyDescent="0.25">
      <c r="A1876" s="91"/>
      <c r="B1876" s="95" t="s">
        <v>802</v>
      </c>
      <c r="C1876" s="91"/>
      <c r="D1876" s="91"/>
      <c r="E1876" s="144"/>
      <c r="F1876" s="178"/>
      <c r="G1876" s="179">
        <v>0</v>
      </c>
      <c r="H1876" s="179">
        <f t="shared" si="31"/>
        <v>0</v>
      </c>
      <c r="I1876" s="178"/>
      <c r="J1876" s="178"/>
      <c r="K1876" s="178"/>
      <c r="L1876" s="178"/>
    </row>
    <row r="1877" spans="1:12" ht="15.75" x14ac:dyDescent="0.25">
      <c r="A1877" s="91"/>
      <c r="B1877" s="95" t="s">
        <v>803</v>
      </c>
      <c r="C1877" s="91"/>
      <c r="D1877" s="91"/>
      <c r="E1877" s="144"/>
      <c r="F1877" s="178"/>
      <c r="G1877" s="179">
        <v>0</v>
      </c>
      <c r="H1877" s="179">
        <f t="shared" si="31"/>
        <v>0</v>
      </c>
      <c r="I1877" s="178"/>
      <c r="J1877" s="178"/>
      <c r="K1877" s="178"/>
      <c r="L1877" s="178"/>
    </row>
    <row r="1878" spans="1:12" ht="31.5" x14ac:dyDescent="0.25">
      <c r="A1878" s="91"/>
      <c r="B1878" s="95" t="s">
        <v>804</v>
      </c>
      <c r="C1878" s="91"/>
      <c r="D1878" s="91"/>
      <c r="E1878" s="144"/>
      <c r="F1878" s="178"/>
      <c r="G1878" s="179">
        <v>0</v>
      </c>
      <c r="H1878" s="179">
        <f t="shared" si="31"/>
        <v>0</v>
      </c>
      <c r="I1878" s="178"/>
      <c r="J1878" s="178"/>
      <c r="K1878" s="178"/>
      <c r="L1878" s="178"/>
    </row>
    <row r="1879" spans="1:12" ht="63" x14ac:dyDescent="0.25">
      <c r="A1879" s="91"/>
      <c r="B1879" s="95" t="s">
        <v>805</v>
      </c>
      <c r="C1879" s="91"/>
      <c r="D1879" s="91"/>
      <c r="E1879" s="144"/>
      <c r="F1879" s="178"/>
      <c r="G1879" s="179">
        <v>0</v>
      </c>
      <c r="H1879" s="179">
        <f t="shared" si="31"/>
        <v>0</v>
      </c>
      <c r="I1879" s="178"/>
      <c r="J1879" s="178"/>
      <c r="K1879" s="178"/>
      <c r="L1879" s="178"/>
    </row>
    <row r="1880" spans="1:12" ht="94.5" x14ac:dyDescent="0.25">
      <c r="A1880" s="91"/>
      <c r="B1880" s="95" t="s">
        <v>806</v>
      </c>
      <c r="C1880" s="91"/>
      <c r="D1880" s="91"/>
      <c r="E1880" s="144"/>
      <c r="F1880" s="178"/>
      <c r="G1880" s="179">
        <v>0</v>
      </c>
      <c r="H1880" s="179">
        <f t="shared" si="31"/>
        <v>0</v>
      </c>
      <c r="I1880" s="178"/>
      <c r="J1880" s="178"/>
      <c r="K1880" s="178"/>
      <c r="L1880" s="178"/>
    </row>
    <row r="1881" spans="1:12" ht="31.5" x14ac:dyDescent="0.25">
      <c r="A1881" s="91"/>
      <c r="B1881" s="95" t="s">
        <v>807</v>
      </c>
      <c r="C1881" s="91"/>
      <c r="D1881" s="91"/>
      <c r="E1881" s="144"/>
      <c r="F1881" s="178"/>
      <c r="G1881" s="179">
        <v>0</v>
      </c>
      <c r="H1881" s="179">
        <f t="shared" si="31"/>
        <v>0</v>
      </c>
      <c r="I1881" s="178"/>
      <c r="J1881" s="178"/>
      <c r="K1881" s="178"/>
      <c r="L1881" s="178"/>
    </row>
    <row r="1882" spans="1:12" ht="78.75" x14ac:dyDescent="0.25">
      <c r="A1882" s="91"/>
      <c r="B1882" s="95" t="s">
        <v>808</v>
      </c>
      <c r="C1882" s="91"/>
      <c r="D1882" s="91"/>
      <c r="E1882" s="144"/>
      <c r="F1882" s="178"/>
      <c r="G1882" s="179">
        <v>0</v>
      </c>
      <c r="H1882" s="179">
        <f t="shared" si="31"/>
        <v>0</v>
      </c>
      <c r="I1882" s="178"/>
      <c r="J1882" s="178"/>
      <c r="K1882" s="178"/>
      <c r="L1882" s="178"/>
    </row>
    <row r="1883" spans="1:12" ht="47.25" x14ac:dyDescent="0.25">
      <c r="A1883" s="91"/>
      <c r="B1883" s="95" t="s">
        <v>809</v>
      </c>
      <c r="C1883" s="91"/>
      <c r="D1883" s="91"/>
      <c r="E1883" s="144"/>
      <c r="F1883" s="178"/>
      <c r="G1883" s="179">
        <v>0</v>
      </c>
      <c r="H1883" s="179">
        <f t="shared" si="31"/>
        <v>0</v>
      </c>
      <c r="I1883" s="178"/>
      <c r="J1883" s="178"/>
      <c r="K1883" s="178"/>
      <c r="L1883" s="178"/>
    </row>
    <row r="1884" spans="1:12" ht="63" x14ac:dyDescent="0.25">
      <c r="A1884" s="91"/>
      <c r="B1884" s="95" t="s">
        <v>810</v>
      </c>
      <c r="C1884" s="91"/>
      <c r="D1884" s="91"/>
      <c r="E1884" s="144"/>
      <c r="F1884" s="178"/>
      <c r="G1884" s="179">
        <v>0</v>
      </c>
      <c r="H1884" s="179">
        <f t="shared" si="31"/>
        <v>0</v>
      </c>
      <c r="I1884" s="178"/>
      <c r="J1884" s="178"/>
      <c r="K1884" s="178"/>
      <c r="L1884" s="178"/>
    </row>
    <row r="1885" spans="1:12" ht="15.75" x14ac:dyDescent="0.25">
      <c r="A1885" s="91"/>
      <c r="B1885" s="95" t="s">
        <v>811</v>
      </c>
      <c r="C1885" s="91"/>
      <c r="D1885" s="91"/>
      <c r="E1885" s="144"/>
      <c r="F1885" s="178"/>
      <c r="G1885" s="179">
        <v>0</v>
      </c>
      <c r="H1885" s="179">
        <f t="shared" si="31"/>
        <v>0</v>
      </c>
      <c r="I1885" s="178"/>
      <c r="J1885" s="178"/>
      <c r="K1885" s="178"/>
      <c r="L1885" s="178"/>
    </row>
    <row r="1886" spans="1:12" ht="15.75" x14ac:dyDescent="0.25">
      <c r="A1886" s="91"/>
      <c r="B1886" s="95" t="s">
        <v>812</v>
      </c>
      <c r="C1886" s="91"/>
      <c r="D1886" s="91"/>
      <c r="E1886" s="144"/>
      <c r="F1886" s="178"/>
      <c r="G1886" s="179">
        <v>0</v>
      </c>
      <c r="H1886" s="179">
        <f t="shared" si="31"/>
        <v>0</v>
      </c>
      <c r="I1886" s="178"/>
      <c r="J1886" s="178"/>
      <c r="K1886" s="178"/>
      <c r="L1886" s="178"/>
    </row>
    <row r="1887" spans="1:12" ht="15.75" x14ac:dyDescent="0.25">
      <c r="A1887" s="91"/>
      <c r="B1887" s="95" t="s">
        <v>813</v>
      </c>
      <c r="C1887" s="91"/>
      <c r="D1887" s="91"/>
      <c r="E1887" s="144"/>
      <c r="F1887" s="178"/>
      <c r="G1887" s="179">
        <v>0</v>
      </c>
      <c r="H1887" s="179">
        <f t="shared" si="31"/>
        <v>0</v>
      </c>
      <c r="I1887" s="178"/>
      <c r="J1887" s="178"/>
      <c r="K1887" s="178"/>
      <c r="L1887" s="178"/>
    </row>
    <row r="1888" spans="1:12" ht="15.75" x14ac:dyDescent="0.25">
      <c r="A1888" s="91"/>
      <c r="B1888" s="95" t="s">
        <v>814</v>
      </c>
      <c r="C1888" s="91"/>
      <c r="D1888" s="91"/>
      <c r="E1888" s="144"/>
      <c r="F1888" s="178"/>
      <c r="G1888" s="179">
        <v>0</v>
      </c>
      <c r="H1888" s="179">
        <f t="shared" si="31"/>
        <v>0</v>
      </c>
      <c r="I1888" s="178"/>
      <c r="J1888" s="178"/>
      <c r="K1888" s="178"/>
      <c r="L1888" s="178"/>
    </row>
    <row r="1889" spans="1:12" ht="31.5" x14ac:dyDescent="0.25">
      <c r="A1889" s="91"/>
      <c r="B1889" s="95" t="s">
        <v>815</v>
      </c>
      <c r="C1889" s="91"/>
      <c r="D1889" s="91"/>
      <c r="E1889" s="144"/>
      <c r="F1889" s="178"/>
      <c r="G1889" s="179">
        <v>0</v>
      </c>
      <c r="H1889" s="179">
        <f t="shared" si="31"/>
        <v>0</v>
      </c>
      <c r="I1889" s="178"/>
      <c r="J1889" s="178"/>
      <c r="K1889" s="178"/>
      <c r="L1889" s="178"/>
    </row>
    <row r="1890" spans="1:12" ht="31.5" x14ac:dyDescent="0.25">
      <c r="A1890" s="91"/>
      <c r="B1890" s="95" t="s">
        <v>1332</v>
      </c>
      <c r="C1890" s="91"/>
      <c r="D1890" s="91"/>
      <c r="E1890" s="144"/>
      <c r="F1890" s="178"/>
      <c r="G1890" s="179">
        <v>0</v>
      </c>
      <c r="H1890" s="179">
        <f t="shared" si="31"/>
        <v>0</v>
      </c>
      <c r="I1890" s="178"/>
      <c r="J1890" s="178"/>
      <c r="K1890" s="178"/>
      <c r="L1890" s="178"/>
    </row>
    <row r="1891" spans="1:12" ht="15.75" x14ac:dyDescent="0.25">
      <c r="A1891" s="141">
        <v>7</v>
      </c>
      <c r="B1891" s="90" t="s">
        <v>1333</v>
      </c>
      <c r="C1891" s="141">
        <v>8034567</v>
      </c>
      <c r="D1891" s="141" t="s">
        <v>396</v>
      </c>
      <c r="E1891" s="144" t="s">
        <v>31</v>
      </c>
      <c r="F1891" s="178">
        <v>3</v>
      </c>
      <c r="G1891" s="179">
        <f>1.1*721511700</f>
        <v>793662870.00000012</v>
      </c>
      <c r="H1891" s="179">
        <f t="shared" si="31"/>
        <v>2380988610.0000005</v>
      </c>
      <c r="I1891" s="178"/>
      <c r="J1891" s="178"/>
      <c r="K1891" s="178"/>
      <c r="L1891" s="178"/>
    </row>
    <row r="1892" spans="1:12" ht="15.75" x14ac:dyDescent="0.25">
      <c r="A1892" s="91"/>
      <c r="B1892" s="95" t="s">
        <v>1334</v>
      </c>
      <c r="C1892" s="91"/>
      <c r="D1892" s="91"/>
      <c r="E1892" s="144"/>
      <c r="F1892" s="178"/>
      <c r="G1892" s="179">
        <v>0</v>
      </c>
      <c r="H1892" s="179">
        <f t="shared" si="31"/>
        <v>0</v>
      </c>
      <c r="I1892" s="178"/>
      <c r="J1892" s="178"/>
      <c r="K1892" s="178"/>
      <c r="L1892" s="178"/>
    </row>
    <row r="1893" spans="1:12" ht="31.5" x14ac:dyDescent="0.25">
      <c r="A1893" s="91"/>
      <c r="B1893" s="95" t="s">
        <v>1335</v>
      </c>
      <c r="C1893" s="91"/>
      <c r="D1893" s="91"/>
      <c r="E1893" s="144"/>
      <c r="F1893" s="178"/>
      <c r="G1893" s="179">
        <v>0</v>
      </c>
      <c r="H1893" s="179">
        <f t="shared" si="31"/>
        <v>0</v>
      </c>
      <c r="I1893" s="178"/>
      <c r="J1893" s="178"/>
      <c r="K1893" s="178"/>
      <c r="L1893" s="178"/>
    </row>
    <row r="1894" spans="1:12" ht="31.5" x14ac:dyDescent="0.25">
      <c r="A1894" s="91"/>
      <c r="B1894" s="95" t="s">
        <v>1336</v>
      </c>
      <c r="C1894" s="91"/>
      <c r="D1894" s="91"/>
      <c r="E1894" s="144"/>
      <c r="F1894" s="178"/>
      <c r="G1894" s="179">
        <v>0</v>
      </c>
      <c r="H1894" s="179">
        <f t="shared" si="31"/>
        <v>0</v>
      </c>
      <c r="I1894" s="178"/>
      <c r="J1894" s="178"/>
      <c r="K1894" s="178"/>
      <c r="L1894" s="178"/>
    </row>
    <row r="1895" spans="1:12" ht="15.75" x14ac:dyDescent="0.25">
      <c r="A1895" s="405"/>
      <c r="B1895" s="408" t="s">
        <v>1337</v>
      </c>
      <c r="C1895" s="405"/>
      <c r="D1895" s="87"/>
      <c r="E1895" s="406"/>
      <c r="F1895" s="178"/>
      <c r="G1895" s="179">
        <v>0</v>
      </c>
      <c r="H1895" s="179">
        <f t="shared" si="31"/>
        <v>0</v>
      </c>
      <c r="I1895" s="178"/>
      <c r="J1895" s="178"/>
      <c r="K1895" s="178"/>
      <c r="L1895" s="178"/>
    </row>
    <row r="1896" spans="1:12" ht="15.75" x14ac:dyDescent="0.25">
      <c r="A1896" s="405"/>
      <c r="B1896" s="408"/>
      <c r="C1896" s="405"/>
      <c r="D1896" s="91"/>
      <c r="E1896" s="406"/>
      <c r="F1896" s="178"/>
      <c r="G1896" s="179">
        <v>0</v>
      </c>
      <c r="H1896" s="179">
        <f t="shared" si="31"/>
        <v>0</v>
      </c>
      <c r="I1896" s="178"/>
      <c r="J1896" s="178"/>
      <c r="K1896" s="178"/>
      <c r="L1896" s="178"/>
    </row>
    <row r="1897" spans="1:12" ht="31.5" x14ac:dyDescent="0.25">
      <c r="A1897" s="91"/>
      <c r="B1897" s="95" t="s">
        <v>1338</v>
      </c>
      <c r="C1897" s="91"/>
      <c r="D1897" s="91"/>
      <c r="E1897" s="144"/>
      <c r="F1897" s="178"/>
      <c r="G1897" s="179">
        <v>0</v>
      </c>
      <c r="H1897" s="179">
        <f t="shared" si="31"/>
        <v>0</v>
      </c>
      <c r="I1897" s="178"/>
      <c r="J1897" s="178"/>
      <c r="K1897" s="178"/>
      <c r="L1897" s="178"/>
    </row>
    <row r="1898" spans="1:12" ht="31.5" x14ac:dyDescent="0.25">
      <c r="A1898" s="91"/>
      <c r="B1898" s="95" t="s">
        <v>1339</v>
      </c>
      <c r="C1898" s="91"/>
      <c r="D1898" s="91"/>
      <c r="E1898" s="144"/>
      <c r="F1898" s="178"/>
      <c r="G1898" s="179">
        <v>0</v>
      </c>
      <c r="H1898" s="179">
        <f t="shared" si="31"/>
        <v>0</v>
      </c>
      <c r="I1898" s="178"/>
      <c r="J1898" s="178"/>
      <c r="K1898" s="178"/>
      <c r="L1898" s="178"/>
    </row>
    <row r="1899" spans="1:12" ht="31.5" x14ac:dyDescent="0.25">
      <c r="A1899" s="91"/>
      <c r="B1899" s="144" t="s">
        <v>1340</v>
      </c>
      <c r="C1899" s="91"/>
      <c r="D1899" s="91"/>
      <c r="E1899" s="144"/>
      <c r="F1899" s="178"/>
      <c r="G1899" s="179">
        <v>0</v>
      </c>
      <c r="H1899" s="179">
        <f t="shared" si="31"/>
        <v>0</v>
      </c>
      <c r="I1899" s="178"/>
      <c r="J1899" s="178"/>
      <c r="K1899" s="178"/>
      <c r="L1899" s="178"/>
    </row>
    <row r="1900" spans="1:12" ht="15.75" x14ac:dyDescent="0.25">
      <c r="A1900" s="91"/>
      <c r="B1900" s="144" t="s">
        <v>1341</v>
      </c>
      <c r="C1900" s="192"/>
      <c r="D1900" s="91"/>
      <c r="E1900" s="144"/>
      <c r="F1900" s="178"/>
      <c r="G1900" s="179">
        <v>0</v>
      </c>
      <c r="H1900" s="179">
        <f t="shared" si="31"/>
        <v>0</v>
      </c>
      <c r="I1900" s="178"/>
      <c r="J1900" s="178"/>
      <c r="K1900" s="178"/>
      <c r="L1900" s="178"/>
    </row>
    <row r="1901" spans="1:12" ht="31.5" x14ac:dyDescent="0.25">
      <c r="A1901" s="91"/>
      <c r="B1901" s="144" t="s">
        <v>1342</v>
      </c>
      <c r="C1901" s="91"/>
      <c r="D1901" s="91"/>
      <c r="E1901" s="144"/>
      <c r="F1901" s="178"/>
      <c r="G1901" s="179">
        <v>0</v>
      </c>
      <c r="H1901" s="179">
        <f t="shared" si="31"/>
        <v>0</v>
      </c>
      <c r="I1901" s="178"/>
      <c r="J1901" s="178"/>
      <c r="K1901" s="178"/>
      <c r="L1901" s="178"/>
    </row>
    <row r="1902" spans="1:12" ht="15.75" x14ac:dyDescent="0.25">
      <c r="A1902" s="91"/>
      <c r="B1902" s="95" t="s">
        <v>1131</v>
      </c>
      <c r="C1902" s="91"/>
      <c r="D1902" s="91"/>
      <c r="E1902" s="144"/>
      <c r="F1902" s="178"/>
      <c r="G1902" s="179">
        <v>0</v>
      </c>
      <c r="H1902" s="179">
        <f t="shared" si="31"/>
        <v>0</v>
      </c>
      <c r="I1902" s="178"/>
      <c r="J1902" s="178"/>
      <c r="K1902" s="178"/>
      <c r="L1902" s="178"/>
    </row>
    <row r="1903" spans="1:12" ht="47.25" x14ac:dyDescent="0.25">
      <c r="A1903" s="91"/>
      <c r="B1903" s="95" t="s">
        <v>1132</v>
      </c>
      <c r="C1903" s="91"/>
      <c r="D1903" s="91"/>
      <c r="E1903" s="144"/>
      <c r="F1903" s="178"/>
      <c r="G1903" s="179">
        <v>0</v>
      </c>
      <c r="H1903" s="179">
        <f t="shared" si="31"/>
        <v>0</v>
      </c>
      <c r="I1903" s="178"/>
      <c r="J1903" s="178"/>
      <c r="K1903" s="178"/>
      <c r="L1903" s="178"/>
    </row>
    <row r="1904" spans="1:12" ht="15.75" x14ac:dyDescent="0.25">
      <c r="A1904" s="91"/>
      <c r="B1904" s="95" t="s">
        <v>1202</v>
      </c>
      <c r="C1904" s="91"/>
      <c r="D1904" s="91"/>
      <c r="E1904" s="144"/>
      <c r="F1904" s="178"/>
      <c r="G1904" s="179">
        <v>0</v>
      </c>
      <c r="H1904" s="179">
        <f t="shared" si="31"/>
        <v>0</v>
      </c>
      <c r="I1904" s="178"/>
      <c r="J1904" s="178"/>
      <c r="K1904" s="178"/>
      <c r="L1904" s="178"/>
    </row>
    <row r="1905" spans="1:12" ht="15.75" x14ac:dyDescent="0.25">
      <c r="A1905" s="91"/>
      <c r="B1905" s="144" t="s">
        <v>1343</v>
      </c>
      <c r="C1905" s="91"/>
      <c r="D1905" s="91"/>
      <c r="E1905" s="144"/>
      <c r="F1905" s="178"/>
      <c r="G1905" s="179">
        <v>0</v>
      </c>
      <c r="H1905" s="179">
        <f t="shared" si="31"/>
        <v>0</v>
      </c>
      <c r="I1905" s="178"/>
      <c r="J1905" s="178"/>
      <c r="K1905" s="178"/>
      <c r="L1905" s="178"/>
    </row>
    <row r="1906" spans="1:12" ht="15.75" x14ac:dyDescent="0.25">
      <c r="A1906" s="91"/>
      <c r="B1906" s="144" t="s">
        <v>1344</v>
      </c>
      <c r="C1906" s="91"/>
      <c r="D1906" s="91"/>
      <c r="E1906" s="144"/>
      <c r="F1906" s="178"/>
      <c r="G1906" s="179">
        <v>0</v>
      </c>
      <c r="H1906" s="179">
        <f t="shared" si="31"/>
        <v>0</v>
      </c>
      <c r="I1906" s="178"/>
      <c r="J1906" s="178"/>
      <c r="K1906" s="178"/>
      <c r="L1906" s="178"/>
    </row>
    <row r="1907" spans="1:12" ht="15.75" x14ac:dyDescent="0.25">
      <c r="A1907" s="91"/>
      <c r="B1907" s="144" t="s">
        <v>1345</v>
      </c>
      <c r="C1907" s="91"/>
      <c r="D1907" s="91"/>
      <c r="E1907" s="144"/>
      <c r="F1907" s="178"/>
      <c r="G1907" s="179">
        <v>0</v>
      </c>
      <c r="H1907" s="179">
        <f t="shared" si="31"/>
        <v>0</v>
      </c>
      <c r="I1907" s="178"/>
      <c r="J1907" s="178"/>
      <c r="K1907" s="178"/>
      <c r="L1907" s="178"/>
    </row>
    <row r="1908" spans="1:12" ht="15.75" x14ac:dyDescent="0.25">
      <c r="A1908" s="91"/>
      <c r="B1908" s="144" t="s">
        <v>1346</v>
      </c>
      <c r="C1908" s="91"/>
      <c r="D1908" s="91"/>
      <c r="E1908" s="144"/>
      <c r="F1908" s="178"/>
      <c r="G1908" s="179">
        <v>0</v>
      </c>
      <c r="H1908" s="179">
        <f t="shared" si="31"/>
        <v>0</v>
      </c>
      <c r="I1908" s="178"/>
      <c r="J1908" s="178"/>
      <c r="K1908" s="178"/>
      <c r="L1908" s="178"/>
    </row>
    <row r="1909" spans="1:12" ht="15.75" x14ac:dyDescent="0.25">
      <c r="A1909" s="91"/>
      <c r="B1909" s="144" t="s">
        <v>1347</v>
      </c>
      <c r="C1909" s="91"/>
      <c r="D1909" s="91"/>
      <c r="E1909" s="144"/>
      <c r="F1909" s="178"/>
      <c r="G1909" s="179">
        <v>0</v>
      </c>
      <c r="H1909" s="179">
        <f t="shared" si="31"/>
        <v>0</v>
      </c>
      <c r="I1909" s="178"/>
      <c r="J1909" s="178"/>
      <c r="K1909" s="178"/>
      <c r="L1909" s="178"/>
    </row>
    <row r="1910" spans="1:12" ht="47.25" x14ac:dyDescent="0.25">
      <c r="A1910" s="91"/>
      <c r="B1910" s="144" t="s">
        <v>1348</v>
      </c>
      <c r="C1910" s="91"/>
      <c r="D1910" s="91"/>
      <c r="E1910" s="144"/>
      <c r="F1910" s="178"/>
      <c r="G1910" s="179">
        <v>0</v>
      </c>
      <c r="H1910" s="179">
        <f t="shared" si="31"/>
        <v>0</v>
      </c>
      <c r="I1910" s="178"/>
      <c r="J1910" s="178"/>
      <c r="K1910" s="178"/>
      <c r="L1910" s="178"/>
    </row>
    <row r="1911" spans="1:12" ht="15.75" x14ac:dyDescent="0.25">
      <c r="A1911" s="91"/>
      <c r="B1911" s="144" t="s">
        <v>1349</v>
      </c>
      <c r="C1911" s="91"/>
      <c r="D1911" s="91"/>
      <c r="E1911" s="144"/>
      <c r="F1911" s="178"/>
      <c r="G1911" s="179">
        <v>0</v>
      </c>
      <c r="H1911" s="179">
        <f t="shared" si="31"/>
        <v>0</v>
      </c>
      <c r="I1911" s="178"/>
      <c r="J1911" s="178"/>
      <c r="K1911" s="178"/>
      <c r="L1911" s="178"/>
    </row>
    <row r="1912" spans="1:12" ht="15.75" x14ac:dyDescent="0.25">
      <c r="A1912" s="91"/>
      <c r="B1912" s="144" t="s">
        <v>1350</v>
      </c>
      <c r="C1912" s="91"/>
      <c r="D1912" s="91"/>
      <c r="E1912" s="144"/>
      <c r="F1912" s="178"/>
      <c r="G1912" s="179">
        <v>0</v>
      </c>
      <c r="H1912" s="179">
        <f t="shared" ref="H1912:H1975" si="32">+G1912*F1912</f>
        <v>0</v>
      </c>
      <c r="I1912" s="178"/>
      <c r="J1912" s="178"/>
      <c r="K1912" s="178"/>
      <c r="L1912" s="178"/>
    </row>
    <row r="1913" spans="1:12" ht="15.75" x14ac:dyDescent="0.25">
      <c r="A1913" s="91"/>
      <c r="B1913" s="144" t="s">
        <v>763</v>
      </c>
      <c r="C1913" s="91"/>
      <c r="D1913" s="91"/>
      <c r="E1913" s="144"/>
      <c r="F1913" s="178"/>
      <c r="G1913" s="179">
        <v>0</v>
      </c>
      <c r="H1913" s="179">
        <f t="shared" si="32"/>
        <v>0</v>
      </c>
      <c r="I1913" s="178"/>
      <c r="J1913" s="178"/>
      <c r="K1913" s="178"/>
      <c r="L1913" s="178"/>
    </row>
    <row r="1914" spans="1:12" ht="15.75" x14ac:dyDescent="0.25">
      <c r="A1914" s="91"/>
      <c r="B1914" s="144" t="s">
        <v>1351</v>
      </c>
      <c r="C1914" s="91"/>
      <c r="D1914" s="91"/>
      <c r="E1914" s="144"/>
      <c r="F1914" s="178"/>
      <c r="G1914" s="179">
        <v>0</v>
      </c>
      <c r="H1914" s="179">
        <f t="shared" si="32"/>
        <v>0</v>
      </c>
      <c r="I1914" s="178"/>
      <c r="J1914" s="178"/>
      <c r="K1914" s="178"/>
      <c r="L1914" s="178"/>
    </row>
    <row r="1915" spans="1:12" ht="15.75" x14ac:dyDescent="0.25">
      <c r="A1915" s="405"/>
      <c r="B1915" s="406" t="s">
        <v>1352</v>
      </c>
      <c r="C1915" s="405"/>
      <c r="D1915" s="87"/>
      <c r="E1915" s="406"/>
      <c r="F1915" s="178"/>
      <c r="G1915" s="179">
        <v>0</v>
      </c>
      <c r="H1915" s="179">
        <f t="shared" si="32"/>
        <v>0</v>
      </c>
      <c r="I1915" s="178"/>
      <c r="J1915" s="178"/>
      <c r="K1915" s="178"/>
      <c r="L1915" s="178"/>
    </row>
    <row r="1916" spans="1:12" ht="15.75" x14ac:dyDescent="0.25">
      <c r="A1916" s="405"/>
      <c r="B1916" s="406"/>
      <c r="C1916" s="405"/>
      <c r="D1916" s="91"/>
      <c r="E1916" s="406"/>
      <c r="F1916" s="178"/>
      <c r="G1916" s="179">
        <v>0</v>
      </c>
      <c r="H1916" s="179">
        <f t="shared" si="32"/>
        <v>0</v>
      </c>
      <c r="I1916" s="178"/>
      <c r="J1916" s="178"/>
      <c r="K1916" s="178"/>
      <c r="L1916" s="178"/>
    </row>
    <row r="1917" spans="1:12" ht="15.75" x14ac:dyDescent="0.25">
      <c r="A1917" s="91"/>
      <c r="B1917" s="144" t="s">
        <v>1353</v>
      </c>
      <c r="C1917" s="91"/>
      <c r="D1917" s="91"/>
      <c r="E1917" s="144"/>
      <c r="F1917" s="178"/>
      <c r="G1917" s="179">
        <v>0</v>
      </c>
      <c r="H1917" s="179">
        <f t="shared" si="32"/>
        <v>0</v>
      </c>
      <c r="I1917" s="178"/>
      <c r="J1917" s="178"/>
      <c r="K1917" s="178"/>
      <c r="L1917" s="178"/>
    </row>
    <row r="1918" spans="1:12" ht="15.75" x14ac:dyDescent="0.25">
      <c r="A1918" s="91"/>
      <c r="B1918" s="144" t="s">
        <v>1354</v>
      </c>
      <c r="C1918" s="91"/>
      <c r="D1918" s="91"/>
      <c r="E1918" s="144"/>
      <c r="F1918" s="178"/>
      <c r="G1918" s="179">
        <v>0</v>
      </c>
      <c r="H1918" s="179">
        <f t="shared" si="32"/>
        <v>0</v>
      </c>
      <c r="I1918" s="178"/>
      <c r="J1918" s="178"/>
      <c r="K1918" s="178"/>
      <c r="L1918" s="178"/>
    </row>
    <row r="1919" spans="1:12" ht="15.75" x14ac:dyDescent="0.25">
      <c r="A1919" s="91"/>
      <c r="B1919" s="95" t="s">
        <v>1355</v>
      </c>
      <c r="C1919" s="91"/>
      <c r="D1919" s="91"/>
      <c r="E1919" s="144"/>
      <c r="F1919" s="178"/>
      <c r="G1919" s="179">
        <v>0</v>
      </c>
      <c r="H1919" s="179">
        <f t="shared" si="32"/>
        <v>0</v>
      </c>
      <c r="I1919" s="178"/>
      <c r="J1919" s="178"/>
      <c r="K1919" s="178"/>
      <c r="L1919" s="178"/>
    </row>
    <row r="1920" spans="1:12" ht="31.5" x14ac:dyDescent="0.25">
      <c r="A1920" s="91"/>
      <c r="B1920" s="144" t="s">
        <v>1356</v>
      </c>
      <c r="C1920" s="91"/>
      <c r="D1920" s="91"/>
      <c r="E1920" s="144"/>
      <c r="F1920" s="178"/>
      <c r="G1920" s="179">
        <v>0</v>
      </c>
      <c r="H1920" s="179">
        <f t="shared" si="32"/>
        <v>0</v>
      </c>
      <c r="I1920" s="178"/>
      <c r="J1920" s="178"/>
      <c r="K1920" s="178"/>
      <c r="L1920" s="178"/>
    </row>
    <row r="1921" spans="1:12" ht="31.5" x14ac:dyDescent="0.25">
      <c r="A1921" s="91"/>
      <c r="B1921" s="144" t="s">
        <v>1357</v>
      </c>
      <c r="C1921" s="91"/>
      <c r="D1921" s="91"/>
      <c r="E1921" s="144"/>
      <c r="F1921" s="178"/>
      <c r="G1921" s="179">
        <v>0</v>
      </c>
      <c r="H1921" s="179">
        <f t="shared" si="32"/>
        <v>0</v>
      </c>
      <c r="I1921" s="178"/>
      <c r="J1921" s="178"/>
      <c r="K1921" s="178"/>
      <c r="L1921" s="178"/>
    </row>
    <row r="1922" spans="1:12" ht="31.5" x14ac:dyDescent="0.25">
      <c r="A1922" s="91"/>
      <c r="B1922" s="144" t="s">
        <v>1358</v>
      </c>
      <c r="C1922" s="91"/>
      <c r="D1922" s="91"/>
      <c r="E1922" s="144"/>
      <c r="F1922" s="178"/>
      <c r="G1922" s="179">
        <v>0</v>
      </c>
      <c r="H1922" s="179">
        <f t="shared" si="32"/>
        <v>0</v>
      </c>
      <c r="I1922" s="178"/>
      <c r="J1922" s="178"/>
      <c r="K1922" s="178"/>
      <c r="L1922" s="178"/>
    </row>
    <row r="1923" spans="1:12" ht="15.75" x14ac:dyDescent="0.25">
      <c r="A1923" s="91"/>
      <c r="B1923" s="144" t="s">
        <v>1220</v>
      </c>
      <c r="C1923" s="91"/>
      <c r="D1923" s="91"/>
      <c r="E1923" s="144"/>
      <c r="F1923" s="178"/>
      <c r="G1923" s="179">
        <v>0</v>
      </c>
      <c r="H1923" s="179">
        <f t="shared" si="32"/>
        <v>0</v>
      </c>
      <c r="I1923" s="178"/>
      <c r="J1923" s="178"/>
      <c r="K1923" s="178"/>
      <c r="L1923" s="178"/>
    </row>
    <row r="1924" spans="1:12" ht="15.75" x14ac:dyDescent="0.25">
      <c r="A1924" s="91"/>
      <c r="B1924" s="144" t="s">
        <v>1359</v>
      </c>
      <c r="C1924" s="91"/>
      <c r="D1924" s="91"/>
      <c r="E1924" s="144"/>
      <c r="F1924" s="178"/>
      <c r="G1924" s="179">
        <v>0</v>
      </c>
      <c r="H1924" s="179">
        <f t="shared" si="32"/>
        <v>0</v>
      </c>
      <c r="I1924" s="178"/>
      <c r="J1924" s="178"/>
      <c r="K1924" s="178"/>
      <c r="L1924" s="178"/>
    </row>
    <row r="1925" spans="1:12" ht="15.75" x14ac:dyDescent="0.25">
      <c r="A1925" s="91"/>
      <c r="B1925" s="144" t="s">
        <v>1350</v>
      </c>
      <c r="C1925" s="91"/>
      <c r="D1925" s="91"/>
      <c r="E1925" s="144"/>
      <c r="F1925" s="178"/>
      <c r="G1925" s="179">
        <v>0</v>
      </c>
      <c r="H1925" s="179">
        <f t="shared" si="32"/>
        <v>0</v>
      </c>
      <c r="I1925" s="178"/>
      <c r="J1925" s="178"/>
      <c r="K1925" s="178"/>
      <c r="L1925" s="178"/>
    </row>
    <row r="1926" spans="1:12" ht="15.75" x14ac:dyDescent="0.25">
      <c r="A1926" s="91"/>
      <c r="B1926" s="144" t="s">
        <v>1360</v>
      </c>
      <c r="C1926" s="91"/>
      <c r="D1926" s="91"/>
      <c r="E1926" s="144"/>
      <c r="F1926" s="178"/>
      <c r="G1926" s="179">
        <v>0</v>
      </c>
      <c r="H1926" s="179">
        <f t="shared" si="32"/>
        <v>0</v>
      </c>
      <c r="I1926" s="178"/>
      <c r="J1926" s="178"/>
      <c r="K1926" s="178"/>
      <c r="L1926" s="178"/>
    </row>
    <row r="1927" spans="1:12" ht="15.75" x14ac:dyDescent="0.25">
      <c r="A1927" s="91"/>
      <c r="B1927" s="144" t="s">
        <v>1361</v>
      </c>
      <c r="C1927" s="91"/>
      <c r="D1927" s="91"/>
      <c r="E1927" s="144"/>
      <c r="F1927" s="178"/>
      <c r="G1927" s="179">
        <v>0</v>
      </c>
      <c r="H1927" s="179">
        <f t="shared" si="32"/>
        <v>0</v>
      </c>
      <c r="I1927" s="178"/>
      <c r="J1927" s="178"/>
      <c r="K1927" s="178"/>
      <c r="L1927" s="178"/>
    </row>
    <row r="1928" spans="1:12" ht="15.75" x14ac:dyDescent="0.25">
      <c r="A1928" s="91"/>
      <c r="B1928" s="144" t="s">
        <v>1362</v>
      </c>
      <c r="C1928" s="91"/>
      <c r="D1928" s="91"/>
      <c r="E1928" s="144"/>
      <c r="F1928" s="178"/>
      <c r="G1928" s="179">
        <v>0</v>
      </c>
      <c r="H1928" s="179">
        <f t="shared" si="32"/>
        <v>0</v>
      </c>
      <c r="I1928" s="178"/>
      <c r="J1928" s="178"/>
      <c r="K1928" s="178"/>
      <c r="L1928" s="178"/>
    </row>
    <row r="1929" spans="1:12" ht="15.75" x14ac:dyDescent="0.25">
      <c r="A1929" s="91"/>
      <c r="B1929" s="144" t="s">
        <v>1363</v>
      </c>
      <c r="C1929" s="91"/>
      <c r="D1929" s="91"/>
      <c r="E1929" s="144"/>
      <c r="F1929" s="178"/>
      <c r="G1929" s="179">
        <v>0</v>
      </c>
      <c r="H1929" s="179">
        <f t="shared" si="32"/>
        <v>0</v>
      </c>
      <c r="I1929" s="178"/>
      <c r="J1929" s="178"/>
      <c r="K1929" s="178"/>
      <c r="L1929" s="178"/>
    </row>
    <row r="1930" spans="1:12" ht="31.5" x14ac:dyDescent="0.25">
      <c r="A1930" s="91"/>
      <c r="B1930" s="144" t="s">
        <v>1364</v>
      </c>
      <c r="C1930" s="91"/>
      <c r="D1930" s="91"/>
      <c r="E1930" s="144"/>
      <c r="F1930" s="178"/>
      <c r="G1930" s="179">
        <v>0</v>
      </c>
      <c r="H1930" s="179">
        <f t="shared" si="32"/>
        <v>0</v>
      </c>
      <c r="I1930" s="178"/>
      <c r="J1930" s="178"/>
      <c r="K1930" s="178"/>
      <c r="L1930" s="178"/>
    </row>
    <row r="1931" spans="1:12" ht="15.75" x14ac:dyDescent="0.25">
      <c r="A1931" s="91"/>
      <c r="B1931" s="144" t="s">
        <v>1365</v>
      </c>
      <c r="C1931" s="91"/>
      <c r="D1931" s="91"/>
      <c r="E1931" s="144"/>
      <c r="F1931" s="178"/>
      <c r="G1931" s="179">
        <v>0</v>
      </c>
      <c r="H1931" s="179">
        <f t="shared" si="32"/>
        <v>0</v>
      </c>
      <c r="I1931" s="178"/>
      <c r="J1931" s="178"/>
      <c r="K1931" s="178"/>
      <c r="L1931" s="178"/>
    </row>
    <row r="1932" spans="1:12" ht="15.75" x14ac:dyDescent="0.25">
      <c r="A1932" s="91"/>
      <c r="B1932" s="95" t="s">
        <v>1148</v>
      </c>
      <c r="C1932" s="91"/>
      <c r="D1932" s="91"/>
      <c r="E1932" s="144"/>
      <c r="F1932" s="178"/>
      <c r="G1932" s="179">
        <v>0</v>
      </c>
      <c r="H1932" s="179">
        <f t="shared" si="32"/>
        <v>0</v>
      </c>
      <c r="I1932" s="178"/>
      <c r="J1932" s="178"/>
      <c r="K1932" s="178"/>
      <c r="L1932" s="178"/>
    </row>
    <row r="1933" spans="1:12" ht="31.5" x14ac:dyDescent="0.25">
      <c r="A1933" s="91"/>
      <c r="B1933" s="144" t="s">
        <v>786</v>
      </c>
      <c r="C1933" s="91"/>
      <c r="D1933" s="91"/>
      <c r="E1933" s="144"/>
      <c r="F1933" s="178"/>
      <c r="G1933" s="179">
        <v>0</v>
      </c>
      <c r="H1933" s="179">
        <f t="shared" si="32"/>
        <v>0</v>
      </c>
      <c r="I1933" s="178"/>
      <c r="J1933" s="178"/>
      <c r="K1933" s="178"/>
      <c r="L1933" s="178"/>
    </row>
    <row r="1934" spans="1:12" ht="31.5" x14ac:dyDescent="0.25">
      <c r="A1934" s="91"/>
      <c r="B1934" s="144" t="s">
        <v>1149</v>
      </c>
      <c r="C1934" s="91"/>
      <c r="D1934" s="91"/>
      <c r="E1934" s="144"/>
      <c r="F1934" s="178"/>
      <c r="G1934" s="179">
        <v>0</v>
      </c>
      <c r="H1934" s="179">
        <f t="shared" si="32"/>
        <v>0</v>
      </c>
      <c r="I1934" s="178"/>
      <c r="J1934" s="178"/>
      <c r="K1934" s="178"/>
      <c r="L1934" s="178"/>
    </row>
    <row r="1935" spans="1:12" ht="15.75" x14ac:dyDescent="0.25">
      <c r="A1935" s="91"/>
      <c r="B1935" s="144" t="s">
        <v>788</v>
      </c>
      <c r="C1935" s="91"/>
      <c r="D1935" s="91"/>
      <c r="E1935" s="144"/>
      <c r="F1935" s="178"/>
      <c r="G1935" s="179">
        <v>0</v>
      </c>
      <c r="H1935" s="179">
        <f t="shared" si="32"/>
        <v>0</v>
      </c>
      <c r="I1935" s="178"/>
      <c r="J1935" s="178"/>
      <c r="K1935" s="178"/>
      <c r="L1935" s="178"/>
    </row>
    <row r="1936" spans="1:12" ht="31.5" x14ac:dyDescent="0.25">
      <c r="A1936" s="91"/>
      <c r="B1936" s="144" t="s">
        <v>789</v>
      </c>
      <c r="C1936" s="91"/>
      <c r="D1936" s="91"/>
      <c r="E1936" s="144"/>
      <c r="F1936" s="178"/>
      <c r="G1936" s="179">
        <v>0</v>
      </c>
      <c r="H1936" s="179">
        <f t="shared" si="32"/>
        <v>0</v>
      </c>
      <c r="I1936" s="178"/>
      <c r="J1936" s="178"/>
      <c r="K1936" s="178"/>
      <c r="L1936" s="178"/>
    </row>
    <row r="1937" spans="1:12" ht="15.75" x14ac:dyDescent="0.25">
      <c r="A1937" s="91"/>
      <c r="B1937" s="144" t="s">
        <v>790</v>
      </c>
      <c r="C1937" s="91"/>
      <c r="D1937" s="91"/>
      <c r="E1937" s="144"/>
      <c r="F1937" s="178"/>
      <c r="G1937" s="179">
        <v>0</v>
      </c>
      <c r="H1937" s="179">
        <f t="shared" si="32"/>
        <v>0</v>
      </c>
      <c r="I1937" s="178"/>
      <c r="J1937" s="178"/>
      <c r="K1937" s="178"/>
      <c r="L1937" s="178"/>
    </row>
    <row r="1938" spans="1:12" ht="31.5" x14ac:dyDescent="0.25">
      <c r="A1938" s="91"/>
      <c r="B1938" s="144" t="s">
        <v>791</v>
      </c>
      <c r="C1938" s="91"/>
      <c r="D1938" s="91"/>
      <c r="E1938" s="144"/>
      <c r="F1938" s="178"/>
      <c r="G1938" s="179">
        <v>0</v>
      </c>
      <c r="H1938" s="179">
        <f t="shared" si="32"/>
        <v>0</v>
      </c>
      <c r="I1938" s="178"/>
      <c r="J1938" s="178"/>
      <c r="K1938" s="178"/>
      <c r="L1938" s="178"/>
    </row>
    <row r="1939" spans="1:12" ht="15.75" x14ac:dyDescent="0.25">
      <c r="A1939" s="91"/>
      <c r="B1939" s="95" t="s">
        <v>1150</v>
      </c>
      <c r="C1939" s="91"/>
      <c r="D1939" s="91"/>
      <c r="E1939" s="144"/>
      <c r="F1939" s="178"/>
      <c r="G1939" s="179">
        <v>0</v>
      </c>
      <c r="H1939" s="179">
        <f t="shared" si="32"/>
        <v>0</v>
      </c>
      <c r="I1939" s="178"/>
      <c r="J1939" s="178"/>
      <c r="K1939" s="178"/>
      <c r="L1939" s="178"/>
    </row>
    <row r="1940" spans="1:12" ht="47.25" x14ac:dyDescent="0.25">
      <c r="A1940" s="91"/>
      <c r="B1940" s="144" t="s">
        <v>1213</v>
      </c>
      <c r="C1940" s="91"/>
      <c r="D1940" s="91"/>
      <c r="E1940" s="144"/>
      <c r="F1940" s="178"/>
      <c r="G1940" s="179">
        <v>0</v>
      </c>
      <c r="H1940" s="179">
        <f t="shared" si="32"/>
        <v>0</v>
      </c>
      <c r="I1940" s="178"/>
      <c r="J1940" s="178"/>
      <c r="K1940" s="178"/>
      <c r="L1940" s="178"/>
    </row>
    <row r="1941" spans="1:12" ht="15.75" x14ac:dyDescent="0.25">
      <c r="A1941" s="91"/>
      <c r="B1941" s="144" t="s">
        <v>1214</v>
      </c>
      <c r="C1941" s="91"/>
      <c r="D1941" s="91"/>
      <c r="E1941" s="144"/>
      <c r="F1941" s="178"/>
      <c r="G1941" s="179">
        <v>0</v>
      </c>
      <c r="H1941" s="179">
        <f t="shared" si="32"/>
        <v>0</v>
      </c>
      <c r="I1941" s="178"/>
      <c r="J1941" s="178"/>
      <c r="K1941" s="178"/>
      <c r="L1941" s="178"/>
    </row>
    <row r="1942" spans="1:12" ht="15.75" x14ac:dyDescent="0.25">
      <c r="A1942" s="91"/>
      <c r="B1942" s="144" t="s">
        <v>1215</v>
      </c>
      <c r="C1942" s="91"/>
      <c r="D1942" s="91"/>
      <c r="E1942" s="144"/>
      <c r="F1942" s="178"/>
      <c r="G1942" s="179">
        <v>0</v>
      </c>
      <c r="H1942" s="179">
        <f t="shared" si="32"/>
        <v>0</v>
      </c>
      <c r="I1942" s="178"/>
      <c r="J1942" s="178"/>
      <c r="K1942" s="178"/>
      <c r="L1942" s="178"/>
    </row>
    <row r="1943" spans="1:12" ht="15.75" x14ac:dyDescent="0.25">
      <c r="A1943" s="91"/>
      <c r="B1943" s="144" t="s">
        <v>1216</v>
      </c>
      <c r="C1943" s="91"/>
      <c r="D1943" s="91"/>
      <c r="E1943" s="144"/>
      <c r="F1943" s="178"/>
      <c r="G1943" s="179">
        <v>0</v>
      </c>
      <c r="H1943" s="179">
        <f t="shared" si="32"/>
        <v>0</v>
      </c>
      <c r="I1943" s="178"/>
      <c r="J1943" s="178"/>
      <c r="K1943" s="178"/>
      <c r="L1943" s="178"/>
    </row>
    <row r="1944" spans="1:12" ht="15.75" x14ac:dyDescent="0.25">
      <c r="A1944" s="91"/>
      <c r="B1944" s="144" t="s">
        <v>1217</v>
      </c>
      <c r="C1944" s="91"/>
      <c r="D1944" s="91"/>
      <c r="E1944" s="144"/>
      <c r="F1944" s="178"/>
      <c r="G1944" s="179">
        <v>0</v>
      </c>
      <c r="H1944" s="179">
        <f t="shared" si="32"/>
        <v>0</v>
      </c>
      <c r="I1944" s="178"/>
      <c r="J1944" s="178"/>
      <c r="K1944" s="178"/>
      <c r="L1944" s="178"/>
    </row>
    <row r="1945" spans="1:12" ht="15.75" x14ac:dyDescent="0.25">
      <c r="A1945" s="91"/>
      <c r="B1945" s="144" t="s">
        <v>1218</v>
      </c>
      <c r="C1945" s="91"/>
      <c r="D1945" s="91"/>
      <c r="E1945" s="144"/>
      <c r="F1945" s="178"/>
      <c r="G1945" s="179">
        <v>0</v>
      </c>
      <c r="H1945" s="179">
        <f t="shared" si="32"/>
        <v>0</v>
      </c>
      <c r="I1945" s="178"/>
      <c r="J1945" s="178"/>
      <c r="K1945" s="178"/>
      <c r="L1945" s="178"/>
    </row>
    <row r="1946" spans="1:12" ht="15.75" x14ac:dyDescent="0.25">
      <c r="A1946" s="91"/>
      <c r="B1946" s="95" t="s">
        <v>1284</v>
      </c>
      <c r="C1946" s="91"/>
      <c r="D1946" s="91"/>
      <c r="E1946" s="144"/>
      <c r="F1946" s="178"/>
      <c r="G1946" s="179">
        <v>0</v>
      </c>
      <c r="H1946" s="179">
        <f t="shared" si="32"/>
        <v>0</v>
      </c>
      <c r="I1946" s="178"/>
      <c r="J1946" s="178"/>
      <c r="K1946" s="178"/>
      <c r="L1946" s="178"/>
    </row>
    <row r="1947" spans="1:12" ht="47.25" x14ac:dyDescent="0.25">
      <c r="A1947" s="91"/>
      <c r="B1947" s="144" t="s">
        <v>943</v>
      </c>
      <c r="C1947" s="91"/>
      <c r="D1947" s="91"/>
      <c r="E1947" s="144"/>
      <c r="F1947" s="178"/>
      <c r="G1947" s="179">
        <v>0</v>
      </c>
      <c r="H1947" s="179">
        <f t="shared" si="32"/>
        <v>0</v>
      </c>
      <c r="I1947" s="178"/>
      <c r="J1947" s="178"/>
      <c r="K1947" s="178"/>
      <c r="L1947" s="178"/>
    </row>
    <row r="1948" spans="1:12" ht="47.25" x14ac:dyDescent="0.25">
      <c r="A1948" s="91"/>
      <c r="B1948" s="144" t="s">
        <v>944</v>
      </c>
      <c r="C1948" s="91"/>
      <c r="D1948" s="91"/>
      <c r="E1948" s="144"/>
      <c r="F1948" s="178"/>
      <c r="G1948" s="179">
        <v>0</v>
      </c>
      <c r="H1948" s="179">
        <f t="shared" si="32"/>
        <v>0</v>
      </c>
      <c r="I1948" s="178"/>
      <c r="J1948" s="178"/>
      <c r="K1948" s="178"/>
      <c r="L1948" s="178"/>
    </row>
    <row r="1949" spans="1:12" ht="15.75" x14ac:dyDescent="0.25">
      <c r="A1949" s="91"/>
      <c r="B1949" s="144" t="s">
        <v>1220</v>
      </c>
      <c r="C1949" s="91"/>
      <c r="D1949" s="91"/>
      <c r="E1949" s="144"/>
      <c r="F1949" s="178"/>
      <c r="G1949" s="179">
        <v>0</v>
      </c>
      <c r="H1949" s="179">
        <f t="shared" si="32"/>
        <v>0</v>
      </c>
      <c r="I1949" s="178"/>
      <c r="J1949" s="178"/>
      <c r="K1949" s="178"/>
      <c r="L1949" s="178"/>
    </row>
    <row r="1950" spans="1:12" ht="15.75" x14ac:dyDescent="0.25">
      <c r="A1950" s="91"/>
      <c r="B1950" s="144" t="s">
        <v>1221</v>
      </c>
      <c r="C1950" s="91"/>
      <c r="D1950" s="91"/>
      <c r="E1950" s="144"/>
      <c r="F1950" s="178"/>
      <c r="G1950" s="179">
        <v>0</v>
      </c>
      <c r="H1950" s="179">
        <f t="shared" si="32"/>
        <v>0</v>
      </c>
      <c r="I1950" s="178"/>
      <c r="J1950" s="178"/>
      <c r="K1950" s="178"/>
      <c r="L1950" s="178"/>
    </row>
    <row r="1951" spans="1:12" ht="15.75" x14ac:dyDescent="0.25">
      <c r="A1951" s="91"/>
      <c r="B1951" s="144" t="s">
        <v>1222</v>
      </c>
      <c r="C1951" s="91"/>
      <c r="D1951" s="91"/>
      <c r="E1951" s="144"/>
      <c r="F1951" s="178"/>
      <c r="G1951" s="179">
        <v>0</v>
      </c>
      <c r="H1951" s="179">
        <f t="shared" si="32"/>
        <v>0</v>
      </c>
      <c r="I1951" s="178"/>
      <c r="J1951" s="178"/>
      <c r="K1951" s="178"/>
      <c r="L1951" s="178"/>
    </row>
    <row r="1952" spans="1:12" ht="15.75" x14ac:dyDescent="0.25">
      <c r="A1952" s="91"/>
      <c r="B1952" s="144" t="s">
        <v>1223</v>
      </c>
      <c r="C1952" s="91"/>
      <c r="D1952" s="91"/>
      <c r="E1952" s="144"/>
      <c r="F1952" s="178"/>
      <c r="G1952" s="179">
        <v>0</v>
      </c>
      <c r="H1952" s="179">
        <f t="shared" si="32"/>
        <v>0</v>
      </c>
      <c r="I1952" s="178"/>
      <c r="J1952" s="178"/>
      <c r="K1952" s="178"/>
      <c r="L1952" s="178"/>
    </row>
    <row r="1953" spans="1:12" ht="15.75" x14ac:dyDescent="0.25">
      <c r="A1953" s="91"/>
      <c r="B1953" s="144" t="s">
        <v>1224</v>
      </c>
      <c r="C1953" s="91"/>
      <c r="D1953" s="91"/>
      <c r="E1953" s="144"/>
      <c r="F1953" s="178"/>
      <c r="G1953" s="179">
        <v>0</v>
      </c>
      <c r="H1953" s="179">
        <f t="shared" si="32"/>
        <v>0</v>
      </c>
      <c r="I1953" s="178"/>
      <c r="J1953" s="178"/>
      <c r="K1953" s="178"/>
      <c r="L1953" s="178"/>
    </row>
    <row r="1954" spans="1:12" ht="15.75" x14ac:dyDescent="0.25">
      <c r="A1954" s="91"/>
      <c r="B1954" s="144" t="s">
        <v>1225</v>
      </c>
      <c r="C1954" s="91"/>
      <c r="D1954" s="91"/>
      <c r="E1954" s="144"/>
      <c r="F1954" s="178"/>
      <c r="G1954" s="179">
        <v>0</v>
      </c>
      <c r="H1954" s="179">
        <f t="shared" si="32"/>
        <v>0</v>
      </c>
      <c r="I1954" s="178"/>
      <c r="J1954" s="178"/>
      <c r="K1954" s="178"/>
      <c r="L1954" s="178"/>
    </row>
    <row r="1955" spans="1:12" ht="15.75" x14ac:dyDescent="0.25">
      <c r="A1955" s="91"/>
      <c r="B1955" s="95" t="s">
        <v>1285</v>
      </c>
      <c r="C1955" s="91"/>
      <c r="D1955" s="91"/>
      <c r="E1955" s="144"/>
      <c r="F1955" s="178"/>
      <c r="G1955" s="179">
        <v>0</v>
      </c>
      <c r="H1955" s="179">
        <f t="shared" si="32"/>
        <v>0</v>
      </c>
      <c r="I1955" s="178"/>
      <c r="J1955" s="178"/>
      <c r="K1955" s="178"/>
      <c r="L1955" s="178"/>
    </row>
    <row r="1956" spans="1:12" ht="47.25" x14ac:dyDescent="0.25">
      <c r="A1956" s="91"/>
      <c r="B1956" s="95" t="s">
        <v>1227</v>
      </c>
      <c r="C1956" s="91"/>
      <c r="D1956" s="91"/>
      <c r="E1956" s="144"/>
      <c r="F1956" s="178"/>
      <c r="G1956" s="179">
        <v>0</v>
      </c>
      <c r="H1956" s="179">
        <f t="shared" si="32"/>
        <v>0</v>
      </c>
      <c r="I1956" s="178"/>
      <c r="J1956" s="178"/>
      <c r="K1956" s="178"/>
      <c r="L1956" s="178"/>
    </row>
    <row r="1957" spans="1:12" ht="15.75" x14ac:dyDescent="0.25">
      <c r="A1957" s="91"/>
      <c r="B1957" s="95" t="s">
        <v>1366</v>
      </c>
      <c r="C1957" s="91"/>
      <c r="D1957" s="91"/>
      <c r="E1957" s="144"/>
      <c r="F1957" s="178"/>
      <c r="G1957" s="179">
        <v>0</v>
      </c>
      <c r="H1957" s="179">
        <f t="shared" si="32"/>
        <v>0</v>
      </c>
      <c r="I1957" s="178"/>
      <c r="J1957" s="178"/>
      <c r="K1957" s="178"/>
      <c r="L1957" s="178"/>
    </row>
    <row r="1958" spans="1:12" ht="47.25" x14ac:dyDescent="0.25">
      <c r="A1958" s="91"/>
      <c r="B1958" s="144" t="s">
        <v>1367</v>
      </c>
      <c r="C1958" s="91"/>
      <c r="D1958" s="91"/>
      <c r="E1958" s="144"/>
      <c r="F1958" s="178"/>
      <c r="G1958" s="179">
        <v>0</v>
      </c>
      <c r="H1958" s="179">
        <f t="shared" si="32"/>
        <v>0</v>
      </c>
      <c r="I1958" s="178"/>
      <c r="J1958" s="178"/>
      <c r="K1958" s="178"/>
      <c r="L1958" s="178"/>
    </row>
    <row r="1959" spans="1:12" ht="15.75" x14ac:dyDescent="0.25">
      <c r="A1959" s="91"/>
      <c r="B1959" s="144" t="s">
        <v>1220</v>
      </c>
      <c r="C1959" s="91"/>
      <c r="D1959" s="91"/>
      <c r="E1959" s="144"/>
      <c r="F1959" s="178"/>
      <c r="G1959" s="179">
        <v>0</v>
      </c>
      <c r="H1959" s="179">
        <f t="shared" si="32"/>
        <v>0</v>
      </c>
      <c r="I1959" s="178"/>
      <c r="J1959" s="178"/>
      <c r="K1959" s="178"/>
      <c r="L1959" s="178"/>
    </row>
    <row r="1960" spans="1:12" ht="15.75" x14ac:dyDescent="0.25">
      <c r="A1960" s="91"/>
      <c r="B1960" s="144" t="s">
        <v>1368</v>
      </c>
      <c r="C1960" s="91"/>
      <c r="D1960" s="91"/>
      <c r="E1960" s="144"/>
      <c r="F1960" s="178"/>
      <c r="G1960" s="179">
        <v>0</v>
      </c>
      <c r="H1960" s="179">
        <f t="shared" si="32"/>
        <v>0</v>
      </c>
      <c r="I1960" s="178"/>
      <c r="J1960" s="178"/>
      <c r="K1960" s="178"/>
      <c r="L1960" s="178"/>
    </row>
    <row r="1961" spans="1:12" ht="15.75" x14ac:dyDescent="0.25">
      <c r="A1961" s="91"/>
      <c r="B1961" s="144" t="s">
        <v>1350</v>
      </c>
      <c r="C1961" s="91"/>
      <c r="D1961" s="408"/>
      <c r="E1961" s="144"/>
      <c r="F1961" s="178"/>
      <c r="G1961" s="179">
        <v>0</v>
      </c>
      <c r="H1961" s="179">
        <f t="shared" si="32"/>
        <v>0</v>
      </c>
      <c r="I1961" s="178"/>
      <c r="J1961" s="178"/>
      <c r="K1961" s="178"/>
      <c r="L1961" s="178"/>
    </row>
    <row r="1962" spans="1:12" ht="15.75" x14ac:dyDescent="0.25">
      <c r="A1962" s="91"/>
      <c r="B1962" s="144" t="s">
        <v>1369</v>
      </c>
      <c r="C1962" s="91"/>
      <c r="D1962" s="408"/>
      <c r="E1962" s="144"/>
      <c r="F1962" s="178"/>
      <c r="G1962" s="179">
        <v>0</v>
      </c>
      <c r="H1962" s="179">
        <f t="shared" si="32"/>
        <v>0</v>
      </c>
      <c r="I1962" s="178"/>
      <c r="J1962" s="178"/>
      <c r="K1962" s="178"/>
      <c r="L1962" s="178"/>
    </row>
    <row r="1963" spans="1:12" ht="15.75" x14ac:dyDescent="0.25">
      <c r="A1963" s="91"/>
      <c r="B1963" s="144" t="s">
        <v>1370</v>
      </c>
      <c r="C1963" s="91"/>
      <c r="D1963" s="408"/>
      <c r="E1963" s="144"/>
      <c r="F1963" s="178"/>
      <c r="G1963" s="179">
        <v>0</v>
      </c>
      <c r="H1963" s="179">
        <f t="shared" si="32"/>
        <v>0</v>
      </c>
      <c r="I1963" s="178"/>
      <c r="J1963" s="178"/>
      <c r="K1963" s="178"/>
      <c r="L1963" s="178"/>
    </row>
    <row r="1964" spans="1:12" ht="31.5" x14ac:dyDescent="0.25">
      <c r="A1964" s="91"/>
      <c r="B1964" s="95" t="s">
        <v>1371</v>
      </c>
      <c r="C1964" s="91"/>
      <c r="D1964" s="408"/>
      <c r="E1964" s="144"/>
      <c r="F1964" s="178"/>
      <c r="G1964" s="179">
        <v>0</v>
      </c>
      <c r="H1964" s="179">
        <f t="shared" si="32"/>
        <v>0</v>
      </c>
      <c r="I1964" s="178"/>
      <c r="J1964" s="178"/>
      <c r="K1964" s="178"/>
      <c r="L1964" s="178"/>
    </row>
    <row r="1965" spans="1:12" ht="15.75" x14ac:dyDescent="0.25">
      <c r="A1965" s="91"/>
      <c r="B1965" s="95" t="s">
        <v>1372</v>
      </c>
      <c r="C1965" s="91"/>
      <c r="D1965" s="408"/>
      <c r="E1965" s="144"/>
      <c r="F1965" s="178"/>
      <c r="G1965" s="179">
        <v>0</v>
      </c>
      <c r="H1965" s="179">
        <f t="shared" si="32"/>
        <v>0</v>
      </c>
      <c r="I1965" s="178"/>
      <c r="J1965" s="178"/>
      <c r="K1965" s="178"/>
      <c r="L1965" s="178"/>
    </row>
    <row r="1966" spans="1:12" ht="47.25" x14ac:dyDescent="0.25">
      <c r="A1966" s="91"/>
      <c r="B1966" s="95" t="s">
        <v>1373</v>
      </c>
      <c r="C1966" s="91"/>
      <c r="D1966" s="408"/>
      <c r="E1966" s="144"/>
      <c r="F1966" s="178"/>
      <c r="G1966" s="179">
        <v>0</v>
      </c>
      <c r="H1966" s="179">
        <f t="shared" si="32"/>
        <v>0</v>
      </c>
      <c r="I1966" s="178"/>
      <c r="J1966" s="178"/>
      <c r="K1966" s="178"/>
      <c r="L1966" s="178"/>
    </row>
    <row r="1967" spans="1:12" ht="31.5" x14ac:dyDescent="0.25">
      <c r="A1967" s="91"/>
      <c r="B1967" s="95" t="s">
        <v>1293</v>
      </c>
      <c r="C1967" s="91"/>
      <c r="D1967" s="91"/>
      <c r="E1967" s="144"/>
      <c r="F1967" s="178"/>
      <c r="G1967" s="179">
        <v>0</v>
      </c>
      <c r="H1967" s="179">
        <f t="shared" si="32"/>
        <v>0</v>
      </c>
      <c r="I1967" s="178"/>
      <c r="J1967" s="178"/>
      <c r="K1967" s="178"/>
      <c r="L1967" s="178"/>
    </row>
    <row r="1968" spans="1:12" ht="31.5" x14ac:dyDescent="0.25">
      <c r="A1968" s="91"/>
      <c r="B1968" s="144" t="s">
        <v>1153</v>
      </c>
      <c r="C1968" s="91"/>
      <c r="D1968" s="91"/>
      <c r="E1968" s="144"/>
      <c r="F1968" s="178"/>
      <c r="G1968" s="179">
        <v>0</v>
      </c>
      <c r="H1968" s="179">
        <f t="shared" si="32"/>
        <v>0</v>
      </c>
      <c r="I1968" s="178"/>
      <c r="J1968" s="178"/>
      <c r="K1968" s="178"/>
      <c r="L1968" s="178"/>
    </row>
    <row r="1969" spans="1:12" ht="47.25" x14ac:dyDescent="0.25">
      <c r="A1969" s="91"/>
      <c r="B1969" s="144" t="s">
        <v>1154</v>
      </c>
      <c r="C1969" s="91"/>
      <c r="D1969" s="91"/>
      <c r="E1969" s="144"/>
      <c r="F1969" s="178"/>
      <c r="G1969" s="179">
        <v>0</v>
      </c>
      <c r="H1969" s="179">
        <f t="shared" si="32"/>
        <v>0</v>
      </c>
      <c r="I1969" s="178"/>
      <c r="J1969" s="178"/>
      <c r="K1969" s="178"/>
      <c r="L1969" s="178"/>
    </row>
    <row r="1970" spans="1:12" ht="15.75" x14ac:dyDescent="0.25">
      <c r="A1970" s="91"/>
      <c r="B1970" s="95" t="s">
        <v>1294</v>
      </c>
      <c r="C1970" s="91"/>
      <c r="D1970" s="91"/>
      <c r="E1970" s="144"/>
      <c r="F1970" s="178"/>
      <c r="G1970" s="179">
        <v>0</v>
      </c>
      <c r="H1970" s="179">
        <f t="shared" si="32"/>
        <v>0</v>
      </c>
      <c r="I1970" s="178"/>
      <c r="J1970" s="178"/>
      <c r="K1970" s="178"/>
      <c r="L1970" s="178"/>
    </row>
    <row r="1971" spans="1:12" ht="31.5" x14ac:dyDescent="0.25">
      <c r="A1971" s="91"/>
      <c r="B1971" s="95" t="s">
        <v>1156</v>
      </c>
      <c r="C1971" s="91"/>
      <c r="D1971" s="91"/>
      <c r="E1971" s="144"/>
      <c r="F1971" s="178"/>
      <c r="G1971" s="179">
        <v>0</v>
      </c>
      <c r="H1971" s="179">
        <f t="shared" si="32"/>
        <v>0</v>
      </c>
      <c r="I1971" s="178"/>
      <c r="J1971" s="178"/>
      <c r="K1971" s="178"/>
      <c r="L1971" s="178"/>
    </row>
    <row r="1972" spans="1:12" ht="31.5" x14ac:dyDescent="0.25">
      <c r="A1972" s="91"/>
      <c r="B1972" s="95" t="s">
        <v>1157</v>
      </c>
      <c r="C1972" s="91"/>
      <c r="D1972" s="91"/>
      <c r="E1972" s="144"/>
      <c r="F1972" s="178"/>
      <c r="G1972" s="179">
        <v>0</v>
      </c>
      <c r="H1972" s="179">
        <f t="shared" si="32"/>
        <v>0</v>
      </c>
      <c r="I1972" s="178"/>
      <c r="J1972" s="178"/>
      <c r="K1972" s="178"/>
      <c r="L1972" s="178"/>
    </row>
    <row r="1973" spans="1:12" ht="15.75" x14ac:dyDescent="0.25">
      <c r="A1973" s="91"/>
      <c r="B1973" s="95" t="s">
        <v>1158</v>
      </c>
      <c r="C1973" s="91"/>
      <c r="D1973" s="91"/>
      <c r="E1973" s="144"/>
      <c r="F1973" s="178"/>
      <c r="G1973" s="179">
        <v>0</v>
      </c>
      <c r="H1973" s="179">
        <f t="shared" si="32"/>
        <v>0</v>
      </c>
      <c r="I1973" s="178"/>
      <c r="J1973" s="178"/>
      <c r="K1973" s="178"/>
      <c r="L1973" s="178"/>
    </row>
    <row r="1974" spans="1:12" ht="47.25" x14ac:dyDescent="0.25">
      <c r="A1974" s="91"/>
      <c r="B1974" s="95" t="s">
        <v>1159</v>
      </c>
      <c r="C1974" s="91"/>
      <c r="D1974" s="91"/>
      <c r="E1974" s="144"/>
      <c r="F1974" s="178"/>
      <c r="G1974" s="179">
        <v>0</v>
      </c>
      <c r="H1974" s="179">
        <f t="shared" si="32"/>
        <v>0</v>
      </c>
      <c r="I1974" s="178"/>
      <c r="J1974" s="178"/>
      <c r="K1974" s="178"/>
      <c r="L1974" s="178"/>
    </row>
    <row r="1975" spans="1:12" ht="31.5" x14ac:dyDescent="0.25">
      <c r="A1975" s="91"/>
      <c r="B1975" s="95" t="s">
        <v>1160</v>
      </c>
      <c r="C1975" s="91"/>
      <c r="D1975" s="91"/>
      <c r="E1975" s="144"/>
      <c r="F1975" s="178"/>
      <c r="G1975" s="179">
        <v>0</v>
      </c>
      <c r="H1975" s="179">
        <f t="shared" si="32"/>
        <v>0</v>
      </c>
      <c r="I1975" s="178"/>
      <c r="J1975" s="178"/>
      <c r="K1975" s="178"/>
      <c r="L1975" s="178"/>
    </row>
    <row r="1976" spans="1:12" ht="31.5" x14ac:dyDescent="0.25">
      <c r="A1976" s="91"/>
      <c r="B1976" s="95" t="s">
        <v>1161</v>
      </c>
      <c r="C1976" s="91"/>
      <c r="D1976" s="91"/>
      <c r="E1976" s="144"/>
      <c r="F1976" s="178"/>
      <c r="G1976" s="179">
        <v>0</v>
      </c>
      <c r="H1976" s="179">
        <f t="shared" ref="H1976:H2039" si="33">+G1976*F1976</f>
        <v>0</v>
      </c>
      <c r="I1976" s="178"/>
      <c r="J1976" s="178"/>
      <c r="K1976" s="178"/>
      <c r="L1976" s="178"/>
    </row>
    <row r="1977" spans="1:12" ht="15.75" x14ac:dyDescent="0.25">
      <c r="A1977" s="91"/>
      <c r="B1977" s="95" t="s">
        <v>1162</v>
      </c>
      <c r="C1977" s="91"/>
      <c r="D1977" s="91"/>
      <c r="E1977" s="144"/>
      <c r="F1977" s="178"/>
      <c r="G1977" s="179">
        <v>0</v>
      </c>
      <c r="H1977" s="179">
        <f t="shared" si="33"/>
        <v>0</v>
      </c>
      <c r="I1977" s="178"/>
      <c r="J1977" s="178"/>
      <c r="K1977" s="178"/>
      <c r="L1977" s="178"/>
    </row>
    <row r="1978" spans="1:12" ht="15.75" x14ac:dyDescent="0.25">
      <c r="A1978" s="91"/>
      <c r="B1978" s="95" t="s">
        <v>1163</v>
      </c>
      <c r="C1978" s="91"/>
      <c r="D1978" s="91"/>
      <c r="E1978" s="144"/>
      <c r="F1978" s="178"/>
      <c r="G1978" s="179">
        <v>0</v>
      </c>
      <c r="H1978" s="179">
        <f t="shared" si="33"/>
        <v>0</v>
      </c>
      <c r="I1978" s="178"/>
      <c r="J1978" s="178"/>
      <c r="K1978" s="178"/>
      <c r="L1978" s="178"/>
    </row>
    <row r="1979" spans="1:12" ht="15.75" x14ac:dyDescent="0.25">
      <c r="A1979" s="91"/>
      <c r="B1979" s="95" t="s">
        <v>1164</v>
      </c>
      <c r="C1979" s="91"/>
      <c r="D1979" s="91"/>
      <c r="E1979" s="144"/>
      <c r="F1979" s="178"/>
      <c r="G1979" s="179">
        <v>0</v>
      </c>
      <c r="H1979" s="179">
        <f t="shared" si="33"/>
        <v>0</v>
      </c>
      <c r="I1979" s="178"/>
      <c r="J1979" s="178"/>
      <c r="K1979" s="178"/>
      <c r="L1979" s="178"/>
    </row>
    <row r="1980" spans="1:12" ht="15.75" x14ac:dyDescent="0.25">
      <c r="A1980" s="91"/>
      <c r="B1980" s="95" t="s">
        <v>1295</v>
      </c>
      <c r="C1980" s="91"/>
      <c r="D1980" s="91"/>
      <c r="E1980" s="144"/>
      <c r="F1980" s="178"/>
      <c r="G1980" s="179">
        <v>0</v>
      </c>
      <c r="H1980" s="179">
        <f t="shared" si="33"/>
        <v>0</v>
      </c>
      <c r="I1980" s="178"/>
      <c r="J1980" s="178"/>
      <c r="K1980" s="178"/>
      <c r="L1980" s="178"/>
    </row>
    <row r="1981" spans="1:12" ht="31.5" x14ac:dyDescent="0.25">
      <c r="A1981" s="91"/>
      <c r="B1981" s="95" t="s">
        <v>1166</v>
      </c>
      <c r="C1981" s="91"/>
      <c r="D1981" s="91"/>
      <c r="E1981" s="144"/>
      <c r="F1981" s="178"/>
      <c r="G1981" s="179">
        <v>0</v>
      </c>
      <c r="H1981" s="179">
        <f t="shared" si="33"/>
        <v>0</v>
      </c>
      <c r="I1981" s="178"/>
      <c r="J1981" s="178"/>
      <c r="K1981" s="178"/>
      <c r="L1981" s="178"/>
    </row>
    <row r="1982" spans="1:12" ht="63" x14ac:dyDescent="0.25">
      <c r="A1982" s="91"/>
      <c r="B1982" s="95" t="s">
        <v>1167</v>
      </c>
      <c r="C1982" s="91"/>
      <c r="D1982" s="91"/>
      <c r="E1982" s="144"/>
      <c r="F1982" s="178"/>
      <c r="G1982" s="179">
        <v>0</v>
      </c>
      <c r="H1982" s="179">
        <f t="shared" si="33"/>
        <v>0</v>
      </c>
      <c r="I1982" s="178"/>
      <c r="J1982" s="178"/>
      <c r="K1982" s="178"/>
      <c r="L1982" s="178"/>
    </row>
    <row r="1983" spans="1:12" ht="31.5" x14ac:dyDescent="0.25">
      <c r="A1983" s="91"/>
      <c r="B1983" s="95" t="s">
        <v>1168</v>
      </c>
      <c r="C1983" s="91"/>
      <c r="D1983" s="91"/>
      <c r="E1983" s="144"/>
      <c r="F1983" s="178"/>
      <c r="G1983" s="179">
        <v>0</v>
      </c>
      <c r="H1983" s="179">
        <f t="shared" si="33"/>
        <v>0</v>
      </c>
      <c r="I1983" s="178"/>
      <c r="J1983" s="178"/>
      <c r="K1983" s="178"/>
      <c r="L1983" s="178"/>
    </row>
    <row r="1984" spans="1:12" ht="47.25" x14ac:dyDescent="0.25">
      <c r="A1984" s="91"/>
      <c r="B1984" s="95" t="s">
        <v>1169</v>
      </c>
      <c r="C1984" s="91"/>
      <c r="D1984" s="91"/>
      <c r="E1984" s="144"/>
      <c r="F1984" s="178"/>
      <c r="G1984" s="179">
        <v>0</v>
      </c>
      <c r="H1984" s="179">
        <f t="shared" si="33"/>
        <v>0</v>
      </c>
      <c r="I1984" s="178"/>
      <c r="J1984" s="178"/>
      <c r="K1984" s="178"/>
      <c r="L1984" s="178"/>
    </row>
    <row r="1985" spans="1:12" ht="15.75" x14ac:dyDescent="0.25">
      <c r="A1985" s="91"/>
      <c r="B1985" s="95" t="s">
        <v>1170</v>
      </c>
      <c r="C1985" s="91"/>
      <c r="D1985" s="91"/>
      <c r="E1985" s="144"/>
      <c r="F1985" s="178"/>
      <c r="G1985" s="179">
        <v>0</v>
      </c>
      <c r="H1985" s="179">
        <f t="shared" si="33"/>
        <v>0</v>
      </c>
      <c r="I1985" s="178"/>
      <c r="J1985" s="178"/>
      <c r="K1985" s="178"/>
      <c r="L1985" s="178"/>
    </row>
    <row r="1986" spans="1:12" ht="15.75" x14ac:dyDescent="0.25">
      <c r="A1986" s="91"/>
      <c r="B1986" s="95" t="s">
        <v>1171</v>
      </c>
      <c r="C1986" s="91"/>
      <c r="D1986" s="91"/>
      <c r="E1986" s="144"/>
      <c r="F1986" s="178"/>
      <c r="G1986" s="179">
        <v>0</v>
      </c>
      <c r="H1986" s="179">
        <f t="shared" si="33"/>
        <v>0</v>
      </c>
      <c r="I1986" s="178"/>
      <c r="J1986" s="178"/>
      <c r="K1986" s="178"/>
      <c r="L1986" s="178"/>
    </row>
    <row r="1987" spans="1:12" ht="15.75" x14ac:dyDescent="0.25">
      <c r="A1987" s="91"/>
      <c r="B1987" s="95" t="s">
        <v>1172</v>
      </c>
      <c r="C1987" s="91"/>
      <c r="D1987" s="91"/>
      <c r="E1987" s="144"/>
      <c r="F1987" s="178"/>
      <c r="G1987" s="179">
        <v>0</v>
      </c>
      <c r="H1987" s="179">
        <f t="shared" si="33"/>
        <v>0</v>
      </c>
      <c r="I1987" s="178"/>
      <c r="J1987" s="178"/>
      <c r="K1987" s="178"/>
      <c r="L1987" s="178"/>
    </row>
    <row r="1988" spans="1:12" ht="15.75" x14ac:dyDescent="0.25">
      <c r="A1988" s="91"/>
      <c r="B1988" s="95" t="s">
        <v>1173</v>
      </c>
      <c r="C1988" s="91"/>
      <c r="D1988" s="91"/>
      <c r="E1988" s="144"/>
      <c r="F1988" s="178"/>
      <c r="G1988" s="179">
        <v>0</v>
      </c>
      <c r="H1988" s="179">
        <f t="shared" si="33"/>
        <v>0</v>
      </c>
      <c r="I1988" s="178"/>
      <c r="J1988" s="178"/>
      <c r="K1988" s="178"/>
      <c r="L1988" s="178"/>
    </row>
    <row r="1989" spans="1:12" ht="31.5" x14ac:dyDescent="0.25">
      <c r="A1989" s="91"/>
      <c r="B1989" s="95" t="s">
        <v>1174</v>
      </c>
      <c r="C1989" s="91"/>
      <c r="D1989" s="91"/>
      <c r="E1989" s="144"/>
      <c r="F1989" s="178"/>
      <c r="G1989" s="179">
        <v>0</v>
      </c>
      <c r="H1989" s="179">
        <f t="shared" si="33"/>
        <v>0</v>
      </c>
      <c r="I1989" s="178"/>
      <c r="J1989" s="178"/>
      <c r="K1989" s="178"/>
      <c r="L1989" s="178"/>
    </row>
    <row r="1990" spans="1:12" ht="15.75" x14ac:dyDescent="0.25">
      <c r="A1990" s="91"/>
      <c r="B1990" s="95" t="s">
        <v>1175</v>
      </c>
      <c r="C1990" s="91"/>
      <c r="D1990" s="91"/>
      <c r="E1990" s="144"/>
      <c r="F1990" s="178"/>
      <c r="G1990" s="179">
        <v>0</v>
      </c>
      <c r="H1990" s="179">
        <f t="shared" si="33"/>
        <v>0</v>
      </c>
      <c r="I1990" s="178"/>
      <c r="J1990" s="178"/>
      <c r="K1990" s="178"/>
      <c r="L1990" s="178"/>
    </row>
    <row r="1991" spans="1:12" ht="15.75" x14ac:dyDescent="0.25">
      <c r="A1991" s="91"/>
      <c r="B1991" s="95" t="s">
        <v>1176</v>
      </c>
      <c r="C1991" s="91"/>
      <c r="D1991" s="91"/>
      <c r="E1991" s="144"/>
      <c r="F1991" s="178"/>
      <c r="G1991" s="179">
        <v>0</v>
      </c>
      <c r="H1991" s="179">
        <f t="shared" si="33"/>
        <v>0</v>
      </c>
      <c r="I1991" s="178"/>
      <c r="J1991" s="178"/>
      <c r="K1991" s="178"/>
      <c r="L1991" s="178"/>
    </row>
    <row r="1992" spans="1:12" ht="15.75" x14ac:dyDescent="0.25">
      <c r="A1992" s="91"/>
      <c r="B1992" s="95" t="s">
        <v>1177</v>
      </c>
      <c r="C1992" s="91"/>
      <c r="D1992" s="91"/>
      <c r="E1992" s="144"/>
      <c r="F1992" s="178"/>
      <c r="G1992" s="179">
        <v>0</v>
      </c>
      <c r="H1992" s="179">
        <f t="shared" si="33"/>
        <v>0</v>
      </c>
      <c r="I1992" s="178"/>
      <c r="J1992" s="178"/>
      <c r="K1992" s="178"/>
      <c r="L1992" s="178"/>
    </row>
    <row r="1993" spans="1:12" ht="15.75" x14ac:dyDescent="0.25">
      <c r="A1993" s="91"/>
      <c r="B1993" s="95" t="s">
        <v>1178</v>
      </c>
      <c r="C1993" s="91"/>
      <c r="D1993" s="91"/>
      <c r="E1993" s="144"/>
      <c r="F1993" s="178"/>
      <c r="G1993" s="179">
        <v>0</v>
      </c>
      <c r="H1993" s="179">
        <f t="shared" si="33"/>
        <v>0</v>
      </c>
      <c r="I1993" s="178"/>
      <c r="J1993" s="178"/>
      <c r="K1993" s="178"/>
      <c r="L1993" s="178"/>
    </row>
    <row r="1994" spans="1:12" ht="15.75" x14ac:dyDescent="0.25">
      <c r="A1994" s="91"/>
      <c r="B1994" s="95" t="s">
        <v>1179</v>
      </c>
      <c r="C1994" s="91"/>
      <c r="D1994" s="91"/>
      <c r="E1994" s="144"/>
      <c r="F1994" s="178"/>
      <c r="G1994" s="179">
        <v>0</v>
      </c>
      <c r="H1994" s="179">
        <f t="shared" si="33"/>
        <v>0</v>
      </c>
      <c r="I1994" s="178"/>
      <c r="J1994" s="178"/>
      <c r="K1994" s="178"/>
      <c r="L1994" s="178"/>
    </row>
    <row r="1995" spans="1:12" ht="31.5" x14ac:dyDescent="0.25">
      <c r="A1995" s="91"/>
      <c r="B1995" s="95" t="s">
        <v>1296</v>
      </c>
      <c r="C1995" s="91"/>
      <c r="D1995" s="91"/>
      <c r="E1995" s="144"/>
      <c r="F1995" s="178"/>
      <c r="G1995" s="179">
        <v>0</v>
      </c>
      <c r="H1995" s="179">
        <f t="shared" si="33"/>
        <v>0</v>
      </c>
      <c r="I1995" s="178"/>
      <c r="J1995" s="178"/>
      <c r="K1995" s="178"/>
      <c r="L1995" s="178"/>
    </row>
    <row r="1996" spans="1:12" ht="15.75" x14ac:dyDescent="0.25">
      <c r="A1996" s="91"/>
      <c r="B1996" s="95" t="s">
        <v>1181</v>
      </c>
      <c r="C1996" s="91"/>
      <c r="D1996" s="91"/>
      <c r="E1996" s="144"/>
      <c r="F1996" s="178"/>
      <c r="G1996" s="179">
        <v>0</v>
      </c>
      <c r="H1996" s="179">
        <f t="shared" si="33"/>
        <v>0</v>
      </c>
      <c r="I1996" s="178"/>
      <c r="J1996" s="178"/>
      <c r="K1996" s="178"/>
      <c r="L1996" s="178"/>
    </row>
    <row r="1997" spans="1:12" ht="47.25" x14ac:dyDescent="0.25">
      <c r="A1997" s="91"/>
      <c r="B1997" s="95" t="s">
        <v>1182</v>
      </c>
      <c r="C1997" s="91"/>
      <c r="D1997" s="91"/>
      <c r="E1997" s="144"/>
      <c r="F1997" s="178"/>
      <c r="G1997" s="179">
        <v>0</v>
      </c>
      <c r="H1997" s="179">
        <f t="shared" si="33"/>
        <v>0</v>
      </c>
      <c r="I1997" s="178"/>
      <c r="J1997" s="178"/>
      <c r="K1997" s="178"/>
      <c r="L1997" s="178"/>
    </row>
    <row r="1998" spans="1:12" ht="47.25" x14ac:dyDescent="0.25">
      <c r="A1998" s="91"/>
      <c r="B1998" s="95" t="s">
        <v>1183</v>
      </c>
      <c r="C1998" s="91"/>
      <c r="D1998" s="91"/>
      <c r="E1998" s="144"/>
      <c r="F1998" s="178"/>
      <c r="G1998" s="179">
        <v>0</v>
      </c>
      <c r="H1998" s="179">
        <f t="shared" si="33"/>
        <v>0</v>
      </c>
      <c r="I1998" s="178"/>
      <c r="J1998" s="178"/>
      <c r="K1998" s="178"/>
      <c r="L1998" s="178"/>
    </row>
    <row r="1999" spans="1:12" ht="15.75" x14ac:dyDescent="0.25">
      <c r="A1999" s="91"/>
      <c r="B1999" s="95" t="s">
        <v>1184</v>
      </c>
      <c r="C1999" s="91"/>
      <c r="D1999" s="91"/>
      <c r="E1999" s="144"/>
      <c r="F1999" s="178"/>
      <c r="G1999" s="179">
        <v>0</v>
      </c>
      <c r="H1999" s="179">
        <f t="shared" si="33"/>
        <v>0</v>
      </c>
      <c r="I1999" s="178"/>
      <c r="J1999" s="178"/>
      <c r="K1999" s="178"/>
      <c r="L1999" s="178"/>
    </row>
    <row r="2000" spans="1:12" ht="15.75" x14ac:dyDescent="0.25">
      <c r="A2000" s="91"/>
      <c r="B2000" s="95" t="s">
        <v>1185</v>
      </c>
      <c r="C2000" s="91"/>
      <c r="D2000" s="91"/>
      <c r="E2000" s="144"/>
      <c r="F2000" s="178"/>
      <c r="G2000" s="179">
        <v>0</v>
      </c>
      <c r="H2000" s="179">
        <f t="shared" si="33"/>
        <v>0</v>
      </c>
      <c r="I2000" s="178"/>
      <c r="J2000" s="178"/>
      <c r="K2000" s="178"/>
      <c r="L2000" s="178"/>
    </row>
    <row r="2001" spans="1:12" ht="15.75" x14ac:dyDescent="0.25">
      <c r="A2001" s="91"/>
      <c r="B2001" s="95" t="s">
        <v>1186</v>
      </c>
      <c r="C2001" s="91"/>
      <c r="D2001" s="91"/>
      <c r="E2001" s="144"/>
      <c r="F2001" s="178"/>
      <c r="G2001" s="179">
        <v>0</v>
      </c>
      <c r="H2001" s="179">
        <f t="shared" si="33"/>
        <v>0</v>
      </c>
      <c r="I2001" s="178"/>
      <c r="J2001" s="178"/>
      <c r="K2001" s="178"/>
      <c r="L2001" s="178"/>
    </row>
    <row r="2002" spans="1:12" ht="31.5" x14ac:dyDescent="0.25">
      <c r="A2002" s="91"/>
      <c r="B2002" s="95" t="s">
        <v>1187</v>
      </c>
      <c r="C2002" s="91"/>
      <c r="D2002" s="91"/>
      <c r="E2002" s="144"/>
      <c r="F2002" s="178"/>
      <c r="G2002" s="179">
        <v>0</v>
      </c>
      <c r="H2002" s="179">
        <f t="shared" si="33"/>
        <v>0</v>
      </c>
      <c r="I2002" s="178"/>
      <c r="J2002" s="178"/>
      <c r="K2002" s="178"/>
      <c r="L2002" s="178"/>
    </row>
    <row r="2003" spans="1:12" ht="31.5" x14ac:dyDescent="0.25">
      <c r="A2003" s="91"/>
      <c r="B2003" s="95" t="s">
        <v>1188</v>
      </c>
      <c r="C2003" s="91"/>
      <c r="D2003" s="91"/>
      <c r="E2003" s="144"/>
      <c r="F2003" s="178"/>
      <c r="G2003" s="179">
        <v>0</v>
      </c>
      <c r="H2003" s="179">
        <f t="shared" si="33"/>
        <v>0</v>
      </c>
      <c r="I2003" s="178"/>
      <c r="J2003" s="178"/>
      <c r="K2003" s="178"/>
      <c r="L2003" s="178"/>
    </row>
    <row r="2004" spans="1:12" ht="15.75" x14ac:dyDescent="0.25">
      <c r="A2004" s="91"/>
      <c r="B2004" s="95" t="s">
        <v>1189</v>
      </c>
      <c r="C2004" s="91"/>
      <c r="D2004" s="91"/>
      <c r="E2004" s="144"/>
      <c r="F2004" s="178"/>
      <c r="G2004" s="179">
        <v>0</v>
      </c>
      <c r="H2004" s="179">
        <f t="shared" si="33"/>
        <v>0</v>
      </c>
      <c r="I2004" s="178"/>
      <c r="J2004" s="178"/>
      <c r="K2004" s="178"/>
      <c r="L2004" s="178"/>
    </row>
    <row r="2005" spans="1:12" ht="94.5" x14ac:dyDescent="0.25">
      <c r="A2005" s="91"/>
      <c r="B2005" s="95" t="s">
        <v>1190</v>
      </c>
      <c r="C2005" s="91"/>
      <c r="D2005" s="91"/>
      <c r="E2005" s="144"/>
      <c r="F2005" s="178"/>
      <c r="G2005" s="179">
        <v>0</v>
      </c>
      <c r="H2005" s="179">
        <f t="shared" si="33"/>
        <v>0</v>
      </c>
      <c r="I2005" s="178"/>
      <c r="J2005" s="178"/>
      <c r="K2005" s="178"/>
      <c r="L2005" s="178"/>
    </row>
    <row r="2006" spans="1:12" ht="47.25" x14ac:dyDescent="0.25">
      <c r="A2006" s="91"/>
      <c r="B2006" s="95" t="s">
        <v>1191</v>
      </c>
      <c r="C2006" s="91"/>
      <c r="D2006" s="91"/>
      <c r="E2006" s="144"/>
      <c r="F2006" s="178"/>
      <c r="G2006" s="179">
        <v>0</v>
      </c>
      <c r="H2006" s="179">
        <f t="shared" si="33"/>
        <v>0</v>
      </c>
      <c r="I2006" s="178"/>
      <c r="J2006" s="178"/>
      <c r="K2006" s="178"/>
      <c r="L2006" s="178"/>
    </row>
    <row r="2007" spans="1:12" ht="31.5" x14ac:dyDescent="0.25">
      <c r="A2007" s="91"/>
      <c r="B2007" s="95" t="s">
        <v>1192</v>
      </c>
      <c r="C2007" s="91"/>
      <c r="D2007" s="91"/>
      <c r="E2007" s="144"/>
      <c r="F2007" s="178"/>
      <c r="G2007" s="179">
        <v>0</v>
      </c>
      <c r="H2007" s="179">
        <f t="shared" si="33"/>
        <v>0</v>
      </c>
      <c r="I2007" s="178"/>
      <c r="J2007" s="178"/>
      <c r="K2007" s="178"/>
      <c r="L2007" s="178"/>
    </row>
    <row r="2008" spans="1:12" ht="15.75" x14ac:dyDescent="0.25">
      <c r="A2008" s="91"/>
      <c r="B2008" s="95" t="s">
        <v>1193</v>
      </c>
      <c r="C2008" s="91"/>
      <c r="D2008" s="91"/>
      <c r="E2008" s="144"/>
      <c r="F2008" s="178"/>
      <c r="G2008" s="179">
        <v>0</v>
      </c>
      <c r="H2008" s="179">
        <f t="shared" si="33"/>
        <v>0</v>
      </c>
      <c r="I2008" s="178"/>
      <c r="J2008" s="178"/>
      <c r="K2008" s="178"/>
      <c r="L2008" s="178"/>
    </row>
    <row r="2009" spans="1:12" ht="15.75" x14ac:dyDescent="0.25">
      <c r="A2009" s="91"/>
      <c r="B2009" s="95" t="s">
        <v>1194</v>
      </c>
      <c r="C2009" s="91"/>
      <c r="D2009" s="91"/>
      <c r="E2009" s="144"/>
      <c r="F2009" s="178"/>
      <c r="G2009" s="179">
        <v>0</v>
      </c>
      <c r="H2009" s="179">
        <f t="shared" si="33"/>
        <v>0</v>
      </c>
      <c r="I2009" s="178"/>
      <c r="J2009" s="178"/>
      <c r="K2009" s="178"/>
      <c r="L2009" s="178"/>
    </row>
    <row r="2010" spans="1:12" ht="15.75" x14ac:dyDescent="0.25">
      <c r="A2010" s="141" t="s">
        <v>1374</v>
      </c>
      <c r="B2010" s="90" t="s">
        <v>1375</v>
      </c>
      <c r="C2010" s="141">
        <v>8082795</v>
      </c>
      <c r="D2010" s="141" t="s">
        <v>396</v>
      </c>
      <c r="E2010" s="144" t="s">
        <v>31</v>
      </c>
      <c r="F2010" s="178">
        <v>3</v>
      </c>
      <c r="G2010" s="179">
        <f>1.1*1071361200</f>
        <v>1178497320</v>
      </c>
      <c r="H2010" s="179">
        <f t="shared" si="33"/>
        <v>3535491960</v>
      </c>
      <c r="I2010" s="178"/>
      <c r="J2010" s="178"/>
      <c r="K2010" s="178"/>
      <c r="L2010" s="178"/>
    </row>
    <row r="2011" spans="1:12" ht="15.75" x14ac:dyDescent="0.25">
      <c r="A2011" s="91"/>
      <c r="B2011" s="144" t="s">
        <v>1334</v>
      </c>
      <c r="C2011" s="91"/>
      <c r="D2011" s="91"/>
      <c r="E2011" s="144"/>
      <c r="F2011" s="178"/>
      <c r="G2011" s="179">
        <v>0</v>
      </c>
      <c r="H2011" s="179">
        <f t="shared" si="33"/>
        <v>0</v>
      </c>
      <c r="I2011" s="178"/>
      <c r="J2011" s="178"/>
      <c r="K2011" s="178"/>
      <c r="L2011" s="178"/>
    </row>
    <row r="2012" spans="1:12" ht="47.25" x14ac:dyDescent="0.25">
      <c r="A2012" s="91"/>
      <c r="B2012" s="144" t="s">
        <v>1376</v>
      </c>
      <c r="C2012" s="91"/>
      <c r="D2012" s="178"/>
      <c r="E2012" s="144"/>
      <c r="F2012" s="178"/>
      <c r="G2012" s="179">
        <v>0</v>
      </c>
      <c r="H2012" s="179">
        <f t="shared" si="33"/>
        <v>0</v>
      </c>
      <c r="I2012" s="178"/>
      <c r="J2012" s="178"/>
      <c r="K2012" s="178"/>
      <c r="L2012" s="178"/>
    </row>
    <row r="2013" spans="1:12" ht="63" x14ac:dyDescent="0.25">
      <c r="A2013" s="91"/>
      <c r="B2013" s="144" t="s">
        <v>1377</v>
      </c>
      <c r="C2013" s="91"/>
      <c r="D2013" s="91"/>
      <c r="E2013" s="144"/>
      <c r="F2013" s="178"/>
      <c r="G2013" s="179">
        <v>0</v>
      </c>
      <c r="H2013" s="179">
        <f t="shared" si="33"/>
        <v>0</v>
      </c>
      <c r="I2013" s="178"/>
      <c r="J2013" s="178"/>
      <c r="K2013" s="178"/>
      <c r="L2013" s="178"/>
    </row>
    <row r="2014" spans="1:12" ht="15.75" x14ac:dyDescent="0.25">
      <c r="A2014" s="405"/>
      <c r="B2014" s="406" t="s">
        <v>1378</v>
      </c>
      <c r="C2014" s="405"/>
      <c r="D2014" s="87"/>
      <c r="E2014" s="406"/>
      <c r="F2014" s="178"/>
      <c r="G2014" s="179">
        <v>0</v>
      </c>
      <c r="H2014" s="179">
        <f t="shared" si="33"/>
        <v>0</v>
      </c>
      <c r="I2014" s="178"/>
      <c r="J2014" s="178"/>
      <c r="K2014" s="178"/>
      <c r="L2014" s="178"/>
    </row>
    <row r="2015" spans="1:12" ht="15.75" x14ac:dyDescent="0.25">
      <c r="A2015" s="405"/>
      <c r="B2015" s="406"/>
      <c r="C2015" s="405"/>
      <c r="D2015" s="91"/>
      <c r="E2015" s="406"/>
      <c r="F2015" s="178"/>
      <c r="G2015" s="179">
        <v>0</v>
      </c>
      <c r="H2015" s="179">
        <f t="shared" si="33"/>
        <v>0</v>
      </c>
      <c r="I2015" s="178"/>
      <c r="J2015" s="178"/>
      <c r="K2015" s="178"/>
      <c r="L2015" s="178"/>
    </row>
    <row r="2016" spans="1:12" ht="47.25" x14ac:dyDescent="0.25">
      <c r="A2016" s="91"/>
      <c r="B2016" s="144" t="s">
        <v>1379</v>
      </c>
      <c r="C2016" s="91"/>
      <c r="D2016" s="91"/>
      <c r="E2016" s="144"/>
      <c r="F2016" s="178"/>
      <c r="G2016" s="179">
        <v>0</v>
      </c>
      <c r="H2016" s="179">
        <f t="shared" si="33"/>
        <v>0</v>
      </c>
      <c r="I2016" s="178"/>
      <c r="J2016" s="178"/>
      <c r="K2016" s="178"/>
      <c r="L2016" s="178"/>
    </row>
    <row r="2017" spans="1:12" ht="78.75" x14ac:dyDescent="0.25">
      <c r="A2017" s="91"/>
      <c r="B2017" s="144" t="s">
        <v>1380</v>
      </c>
      <c r="C2017" s="91"/>
      <c r="D2017" s="91"/>
      <c r="E2017" s="144"/>
      <c r="F2017" s="178"/>
      <c r="G2017" s="179">
        <v>0</v>
      </c>
      <c r="H2017" s="179">
        <f t="shared" si="33"/>
        <v>0</v>
      </c>
      <c r="I2017" s="178"/>
      <c r="J2017" s="178"/>
      <c r="K2017" s="178"/>
      <c r="L2017" s="178"/>
    </row>
    <row r="2018" spans="1:12" ht="15.75" x14ac:dyDescent="0.25">
      <c r="A2018" s="91"/>
      <c r="B2018" s="95" t="s">
        <v>1381</v>
      </c>
      <c r="C2018" s="91"/>
      <c r="D2018" s="91"/>
      <c r="E2018" s="144"/>
      <c r="F2018" s="178"/>
      <c r="G2018" s="179">
        <v>0</v>
      </c>
      <c r="H2018" s="179">
        <f t="shared" si="33"/>
        <v>0</v>
      </c>
      <c r="I2018" s="178"/>
      <c r="J2018" s="178"/>
      <c r="K2018" s="178"/>
      <c r="L2018" s="178"/>
    </row>
    <row r="2019" spans="1:12" ht="47.25" x14ac:dyDescent="0.25">
      <c r="A2019" s="91"/>
      <c r="B2019" s="144" t="s">
        <v>1382</v>
      </c>
      <c r="C2019" s="91"/>
      <c r="D2019" s="91"/>
      <c r="E2019" s="144"/>
      <c r="F2019" s="178"/>
      <c r="G2019" s="179">
        <v>0</v>
      </c>
      <c r="H2019" s="179">
        <f t="shared" si="33"/>
        <v>0</v>
      </c>
      <c r="I2019" s="178"/>
      <c r="J2019" s="178"/>
      <c r="K2019" s="178"/>
      <c r="L2019" s="178"/>
    </row>
    <row r="2020" spans="1:12" ht="31.5" x14ac:dyDescent="0.25">
      <c r="A2020" s="91"/>
      <c r="B2020" s="144" t="s">
        <v>1383</v>
      </c>
      <c r="C2020" s="91"/>
      <c r="D2020" s="91"/>
      <c r="E2020" s="144"/>
      <c r="F2020" s="178"/>
      <c r="G2020" s="179">
        <v>0</v>
      </c>
      <c r="H2020" s="179">
        <f t="shared" si="33"/>
        <v>0</v>
      </c>
      <c r="I2020" s="178"/>
      <c r="J2020" s="178"/>
      <c r="K2020" s="178"/>
      <c r="L2020" s="178"/>
    </row>
    <row r="2021" spans="1:12" ht="31.5" x14ac:dyDescent="0.25">
      <c r="A2021" s="91"/>
      <c r="B2021" s="144" t="s">
        <v>1157</v>
      </c>
      <c r="C2021" s="91"/>
      <c r="D2021" s="91"/>
      <c r="E2021" s="144"/>
      <c r="F2021" s="178"/>
      <c r="G2021" s="179">
        <v>0</v>
      </c>
      <c r="H2021" s="179">
        <f t="shared" si="33"/>
        <v>0</v>
      </c>
      <c r="I2021" s="178"/>
      <c r="J2021" s="178"/>
      <c r="K2021" s="178"/>
      <c r="L2021" s="178"/>
    </row>
    <row r="2022" spans="1:12" ht="15.75" x14ac:dyDescent="0.25">
      <c r="A2022" s="91"/>
      <c r="B2022" s="144" t="s">
        <v>1158</v>
      </c>
      <c r="C2022" s="91"/>
      <c r="D2022" s="91"/>
      <c r="E2022" s="144"/>
      <c r="F2022" s="178"/>
      <c r="G2022" s="179">
        <v>0</v>
      </c>
      <c r="H2022" s="179">
        <f t="shared" si="33"/>
        <v>0</v>
      </c>
      <c r="I2022" s="178"/>
      <c r="J2022" s="178"/>
      <c r="K2022" s="178"/>
      <c r="L2022" s="178"/>
    </row>
    <row r="2023" spans="1:12" ht="47.25" x14ac:dyDescent="0.25">
      <c r="A2023" s="91"/>
      <c r="B2023" s="144" t="s">
        <v>1384</v>
      </c>
      <c r="C2023" s="91"/>
      <c r="D2023" s="91"/>
      <c r="E2023" s="144"/>
      <c r="F2023" s="178"/>
      <c r="G2023" s="179">
        <v>0</v>
      </c>
      <c r="H2023" s="179">
        <f t="shared" si="33"/>
        <v>0</v>
      </c>
      <c r="I2023" s="178"/>
      <c r="J2023" s="178"/>
      <c r="K2023" s="178"/>
      <c r="L2023" s="178"/>
    </row>
    <row r="2024" spans="1:12" ht="31.5" x14ac:dyDescent="0.25">
      <c r="A2024" s="91"/>
      <c r="B2024" s="144" t="s">
        <v>1160</v>
      </c>
      <c r="C2024" s="91"/>
      <c r="D2024" s="91"/>
      <c r="E2024" s="144"/>
      <c r="F2024" s="178"/>
      <c r="G2024" s="179">
        <v>0</v>
      </c>
      <c r="H2024" s="179">
        <f t="shared" si="33"/>
        <v>0</v>
      </c>
      <c r="I2024" s="178"/>
      <c r="J2024" s="178"/>
      <c r="K2024" s="178"/>
      <c r="L2024" s="178"/>
    </row>
    <row r="2025" spans="1:12" ht="31.5" x14ac:dyDescent="0.25">
      <c r="A2025" s="91"/>
      <c r="B2025" s="144" t="s">
        <v>1161</v>
      </c>
      <c r="C2025" s="91"/>
      <c r="D2025" s="91"/>
      <c r="E2025" s="144"/>
      <c r="F2025" s="178"/>
      <c r="G2025" s="179">
        <v>0</v>
      </c>
      <c r="H2025" s="179">
        <f t="shared" si="33"/>
        <v>0</v>
      </c>
      <c r="I2025" s="178"/>
      <c r="J2025" s="178"/>
      <c r="K2025" s="178"/>
      <c r="L2025" s="178"/>
    </row>
    <row r="2026" spans="1:12" ht="15.75" x14ac:dyDescent="0.25">
      <c r="A2026" s="91"/>
      <c r="B2026" s="144" t="s">
        <v>1162</v>
      </c>
      <c r="C2026" s="91"/>
      <c r="D2026" s="91"/>
      <c r="E2026" s="144"/>
      <c r="F2026" s="178"/>
      <c r="G2026" s="179">
        <v>0</v>
      </c>
      <c r="H2026" s="179">
        <f t="shared" si="33"/>
        <v>0</v>
      </c>
      <c r="I2026" s="178"/>
      <c r="J2026" s="178"/>
      <c r="K2026" s="178"/>
      <c r="L2026" s="178"/>
    </row>
    <row r="2027" spans="1:12" ht="15.75" x14ac:dyDescent="0.25">
      <c r="A2027" s="91"/>
      <c r="B2027" s="144" t="s">
        <v>1163</v>
      </c>
      <c r="C2027" s="91"/>
      <c r="D2027" s="91"/>
      <c r="E2027" s="144"/>
      <c r="F2027" s="178"/>
      <c r="G2027" s="179">
        <v>0</v>
      </c>
      <c r="H2027" s="179">
        <f t="shared" si="33"/>
        <v>0</v>
      </c>
      <c r="I2027" s="178"/>
      <c r="J2027" s="178"/>
      <c r="K2027" s="178"/>
      <c r="L2027" s="178"/>
    </row>
    <row r="2028" spans="1:12" ht="15.75" x14ac:dyDescent="0.25">
      <c r="A2028" s="91"/>
      <c r="B2028" s="144" t="s">
        <v>1164</v>
      </c>
      <c r="C2028" s="91"/>
      <c r="D2028" s="91"/>
      <c r="E2028" s="144"/>
      <c r="F2028" s="178"/>
      <c r="G2028" s="179">
        <v>0</v>
      </c>
      <c r="H2028" s="179">
        <f t="shared" si="33"/>
        <v>0</v>
      </c>
      <c r="I2028" s="178"/>
      <c r="J2028" s="178"/>
      <c r="K2028" s="178"/>
      <c r="L2028" s="178"/>
    </row>
    <row r="2029" spans="1:12" ht="15.75" x14ac:dyDescent="0.25">
      <c r="A2029" s="91"/>
      <c r="B2029" s="95" t="s">
        <v>1385</v>
      </c>
      <c r="C2029" s="91"/>
      <c r="D2029" s="91"/>
      <c r="E2029" s="144"/>
      <c r="F2029" s="178"/>
      <c r="G2029" s="179">
        <v>0</v>
      </c>
      <c r="H2029" s="179">
        <f t="shared" si="33"/>
        <v>0</v>
      </c>
      <c r="I2029" s="178"/>
      <c r="J2029" s="178"/>
      <c r="K2029" s="178"/>
      <c r="L2029" s="178"/>
    </row>
    <row r="2030" spans="1:12" ht="47.25" x14ac:dyDescent="0.25">
      <c r="A2030" s="91"/>
      <c r="B2030" s="144" t="s">
        <v>1132</v>
      </c>
      <c r="C2030" s="91"/>
      <c r="D2030" s="91"/>
      <c r="E2030" s="144"/>
      <c r="F2030" s="178"/>
      <c r="G2030" s="179">
        <v>0</v>
      </c>
      <c r="H2030" s="179">
        <f t="shared" si="33"/>
        <v>0</v>
      </c>
      <c r="I2030" s="178"/>
      <c r="J2030" s="178"/>
      <c r="K2030" s="178"/>
      <c r="L2030" s="178"/>
    </row>
    <row r="2031" spans="1:12" ht="15.75" x14ac:dyDescent="0.25">
      <c r="A2031" s="91"/>
      <c r="B2031" s="95" t="s">
        <v>1386</v>
      </c>
      <c r="C2031" s="91"/>
      <c r="D2031" s="91"/>
      <c r="E2031" s="144"/>
      <c r="F2031" s="178"/>
      <c r="G2031" s="179">
        <v>0</v>
      </c>
      <c r="H2031" s="179">
        <f t="shared" si="33"/>
        <v>0</v>
      </c>
      <c r="I2031" s="178"/>
      <c r="J2031" s="178"/>
      <c r="K2031" s="178"/>
      <c r="L2031" s="178"/>
    </row>
    <row r="2032" spans="1:12" ht="47.25" x14ac:dyDescent="0.25">
      <c r="A2032" s="91"/>
      <c r="B2032" s="144" t="s">
        <v>1387</v>
      </c>
      <c r="C2032" s="91"/>
      <c r="D2032" s="91"/>
      <c r="E2032" s="144"/>
      <c r="F2032" s="178"/>
      <c r="G2032" s="179">
        <v>0</v>
      </c>
      <c r="H2032" s="179">
        <f t="shared" si="33"/>
        <v>0</v>
      </c>
      <c r="I2032" s="178"/>
      <c r="J2032" s="178"/>
      <c r="K2032" s="178"/>
      <c r="L2032" s="178"/>
    </row>
    <row r="2033" spans="1:12" ht="47.25" x14ac:dyDescent="0.25">
      <c r="A2033" s="91"/>
      <c r="B2033" s="144" t="s">
        <v>1388</v>
      </c>
      <c r="C2033" s="91"/>
      <c r="D2033" s="91"/>
      <c r="E2033" s="144"/>
      <c r="F2033" s="178"/>
      <c r="G2033" s="179">
        <v>0</v>
      </c>
      <c r="H2033" s="179">
        <f t="shared" si="33"/>
        <v>0</v>
      </c>
      <c r="I2033" s="178"/>
      <c r="J2033" s="178"/>
      <c r="K2033" s="178"/>
      <c r="L2033" s="178"/>
    </row>
    <row r="2034" spans="1:12" ht="15.75" x14ac:dyDescent="0.25">
      <c r="A2034" s="91"/>
      <c r="B2034" s="144" t="s">
        <v>1389</v>
      </c>
      <c r="C2034" s="91"/>
      <c r="D2034" s="91"/>
      <c r="E2034" s="144"/>
      <c r="F2034" s="178"/>
      <c r="G2034" s="179">
        <v>0</v>
      </c>
      <c r="H2034" s="179">
        <f t="shared" si="33"/>
        <v>0</v>
      </c>
      <c r="I2034" s="178"/>
      <c r="J2034" s="178"/>
      <c r="K2034" s="178"/>
      <c r="L2034" s="178"/>
    </row>
    <row r="2035" spans="1:12" ht="15.75" x14ac:dyDescent="0.25">
      <c r="A2035" s="91"/>
      <c r="B2035" s="144" t="s">
        <v>1349</v>
      </c>
      <c r="C2035" s="91"/>
      <c r="D2035" s="91"/>
      <c r="E2035" s="144"/>
      <c r="F2035" s="178"/>
      <c r="G2035" s="179">
        <v>0</v>
      </c>
      <c r="H2035" s="179">
        <f t="shared" si="33"/>
        <v>0</v>
      </c>
      <c r="I2035" s="178"/>
      <c r="J2035" s="178"/>
      <c r="K2035" s="178"/>
      <c r="L2035" s="178"/>
    </row>
    <row r="2036" spans="1:12" ht="15.75" x14ac:dyDescent="0.25">
      <c r="A2036" s="91"/>
      <c r="B2036" s="144" t="s">
        <v>1390</v>
      </c>
      <c r="C2036" s="91"/>
      <c r="D2036" s="91"/>
      <c r="E2036" s="144"/>
      <c r="F2036" s="178"/>
      <c r="G2036" s="179">
        <v>0</v>
      </c>
      <c r="H2036" s="179">
        <f t="shared" si="33"/>
        <v>0</v>
      </c>
      <c r="I2036" s="178"/>
      <c r="J2036" s="178"/>
      <c r="K2036" s="178"/>
      <c r="L2036" s="178"/>
    </row>
    <row r="2037" spans="1:12" ht="31.5" x14ac:dyDescent="0.25">
      <c r="A2037" s="91"/>
      <c r="B2037" s="144" t="s">
        <v>1391</v>
      </c>
      <c r="C2037" s="91"/>
      <c r="D2037" s="91"/>
      <c r="E2037" s="144"/>
      <c r="F2037" s="178"/>
      <c r="G2037" s="179">
        <v>0</v>
      </c>
      <c r="H2037" s="179">
        <f t="shared" si="33"/>
        <v>0</v>
      </c>
      <c r="I2037" s="178"/>
      <c r="J2037" s="178"/>
      <c r="K2037" s="178"/>
      <c r="L2037" s="178"/>
    </row>
    <row r="2038" spans="1:12" ht="15.75" x14ac:dyDescent="0.25">
      <c r="A2038" s="91"/>
      <c r="B2038" s="144" t="s">
        <v>1392</v>
      </c>
      <c r="C2038" s="91"/>
      <c r="D2038" s="91"/>
      <c r="E2038" s="144"/>
      <c r="F2038" s="178"/>
      <c r="G2038" s="179">
        <v>0</v>
      </c>
      <c r="H2038" s="179">
        <f t="shared" si="33"/>
        <v>0</v>
      </c>
      <c r="I2038" s="178"/>
      <c r="J2038" s="178"/>
      <c r="K2038" s="178"/>
      <c r="L2038" s="178"/>
    </row>
    <row r="2039" spans="1:12" ht="15.75" x14ac:dyDescent="0.25">
      <c r="A2039" s="91"/>
      <c r="B2039" s="95" t="s">
        <v>1393</v>
      </c>
      <c r="C2039" s="91"/>
      <c r="D2039" s="91"/>
      <c r="E2039" s="144"/>
      <c r="F2039" s="178"/>
      <c r="G2039" s="179">
        <v>0</v>
      </c>
      <c r="H2039" s="179">
        <f t="shared" si="33"/>
        <v>0</v>
      </c>
      <c r="I2039" s="178"/>
      <c r="J2039" s="178"/>
      <c r="K2039" s="178"/>
      <c r="L2039" s="178"/>
    </row>
    <row r="2040" spans="1:12" ht="31.5" x14ac:dyDescent="0.25">
      <c r="A2040" s="91"/>
      <c r="B2040" s="95" t="s">
        <v>921</v>
      </c>
      <c r="C2040" s="91"/>
      <c r="D2040" s="91"/>
      <c r="E2040" s="144"/>
      <c r="F2040" s="178"/>
      <c r="G2040" s="179">
        <v>0</v>
      </c>
      <c r="H2040" s="179">
        <f t="shared" ref="H2040:H2103" si="34">+G2040*F2040</f>
        <v>0</v>
      </c>
      <c r="I2040" s="178"/>
      <c r="J2040" s="178"/>
      <c r="K2040" s="178"/>
      <c r="L2040" s="178"/>
    </row>
    <row r="2041" spans="1:12" ht="15.75" x14ac:dyDescent="0.25">
      <c r="A2041" s="91"/>
      <c r="B2041" s="95" t="s">
        <v>124</v>
      </c>
      <c r="C2041" s="91"/>
      <c r="D2041" s="91"/>
      <c r="E2041" s="144"/>
      <c r="F2041" s="178"/>
      <c r="G2041" s="179">
        <v>0</v>
      </c>
      <c r="H2041" s="179">
        <f t="shared" si="34"/>
        <v>0</v>
      </c>
      <c r="I2041" s="178"/>
      <c r="J2041" s="178"/>
      <c r="K2041" s="178"/>
      <c r="L2041" s="178"/>
    </row>
    <row r="2042" spans="1:12" ht="15.75" x14ac:dyDescent="0.25">
      <c r="A2042" s="91"/>
      <c r="B2042" s="95" t="s">
        <v>922</v>
      </c>
      <c r="C2042" s="91"/>
      <c r="D2042" s="91"/>
      <c r="E2042" s="144"/>
      <c r="F2042" s="178"/>
      <c r="G2042" s="179">
        <v>0</v>
      </c>
      <c r="H2042" s="179">
        <f t="shared" si="34"/>
        <v>0</v>
      </c>
      <c r="I2042" s="178"/>
      <c r="J2042" s="178"/>
      <c r="K2042" s="178"/>
      <c r="L2042" s="178"/>
    </row>
    <row r="2043" spans="1:12" ht="15.75" x14ac:dyDescent="0.25">
      <c r="A2043" s="91"/>
      <c r="B2043" s="95" t="s">
        <v>923</v>
      </c>
      <c r="C2043" s="91"/>
      <c r="D2043" s="91"/>
      <c r="E2043" s="144"/>
      <c r="F2043" s="178"/>
      <c r="G2043" s="179">
        <v>0</v>
      </c>
      <c r="H2043" s="179">
        <f t="shared" si="34"/>
        <v>0</v>
      </c>
      <c r="I2043" s="178"/>
      <c r="J2043" s="178"/>
      <c r="K2043" s="178"/>
      <c r="L2043" s="178"/>
    </row>
    <row r="2044" spans="1:12" ht="15.75" x14ac:dyDescent="0.25">
      <c r="A2044" s="91"/>
      <c r="B2044" s="95" t="s">
        <v>1203</v>
      </c>
      <c r="C2044" s="91"/>
      <c r="D2044" s="91"/>
      <c r="E2044" s="144"/>
      <c r="F2044" s="178"/>
      <c r="G2044" s="179">
        <v>0</v>
      </c>
      <c r="H2044" s="179">
        <f t="shared" si="34"/>
        <v>0</v>
      </c>
      <c r="I2044" s="178"/>
      <c r="J2044" s="178"/>
      <c r="K2044" s="178"/>
      <c r="L2044" s="178"/>
    </row>
    <row r="2045" spans="1:12" ht="31.5" x14ac:dyDescent="0.25">
      <c r="A2045" s="91"/>
      <c r="B2045" s="95" t="s">
        <v>925</v>
      </c>
      <c r="C2045" s="91"/>
      <c r="D2045" s="91"/>
      <c r="E2045" s="144"/>
      <c r="F2045" s="178"/>
      <c r="G2045" s="179">
        <v>0</v>
      </c>
      <c r="H2045" s="179">
        <f t="shared" si="34"/>
        <v>0</v>
      </c>
      <c r="I2045" s="178"/>
      <c r="J2045" s="178"/>
      <c r="K2045" s="178"/>
      <c r="L2045" s="178"/>
    </row>
    <row r="2046" spans="1:12" ht="15.75" x14ac:dyDescent="0.25">
      <c r="A2046" s="91"/>
      <c r="B2046" s="95" t="s">
        <v>1148</v>
      </c>
      <c r="C2046" s="91"/>
      <c r="D2046" s="91"/>
      <c r="E2046" s="144"/>
      <c r="F2046" s="178"/>
      <c r="G2046" s="179">
        <v>0</v>
      </c>
      <c r="H2046" s="179">
        <f t="shared" si="34"/>
        <v>0</v>
      </c>
      <c r="I2046" s="178"/>
      <c r="J2046" s="178"/>
      <c r="K2046" s="178"/>
      <c r="L2046" s="178"/>
    </row>
    <row r="2047" spans="1:12" ht="31.5" x14ac:dyDescent="0.25">
      <c r="A2047" s="91"/>
      <c r="B2047" s="144" t="s">
        <v>786</v>
      </c>
      <c r="C2047" s="91"/>
      <c r="D2047" s="91"/>
      <c r="E2047" s="144"/>
      <c r="F2047" s="178"/>
      <c r="G2047" s="179">
        <v>0</v>
      </c>
      <c r="H2047" s="179">
        <f t="shared" si="34"/>
        <v>0</v>
      </c>
      <c r="I2047" s="178"/>
      <c r="J2047" s="178"/>
      <c r="K2047" s="178"/>
      <c r="L2047" s="178"/>
    </row>
    <row r="2048" spans="1:12" ht="31.5" x14ac:dyDescent="0.25">
      <c r="A2048" s="91"/>
      <c r="B2048" s="144" t="s">
        <v>1149</v>
      </c>
      <c r="C2048" s="91"/>
      <c r="D2048" s="91"/>
      <c r="E2048" s="144"/>
      <c r="F2048" s="178"/>
      <c r="G2048" s="179">
        <v>0</v>
      </c>
      <c r="H2048" s="179">
        <f t="shared" si="34"/>
        <v>0</v>
      </c>
      <c r="I2048" s="178"/>
      <c r="J2048" s="178"/>
      <c r="K2048" s="178"/>
      <c r="L2048" s="178"/>
    </row>
    <row r="2049" spans="1:12" ht="15.75" x14ac:dyDescent="0.25">
      <c r="A2049" s="91"/>
      <c r="B2049" s="144" t="s">
        <v>788</v>
      </c>
      <c r="C2049" s="91"/>
      <c r="D2049" s="91"/>
      <c r="E2049" s="144"/>
      <c r="F2049" s="178"/>
      <c r="G2049" s="179">
        <v>0</v>
      </c>
      <c r="H2049" s="179">
        <f t="shared" si="34"/>
        <v>0</v>
      </c>
      <c r="I2049" s="178"/>
      <c r="J2049" s="178"/>
      <c r="K2049" s="178"/>
      <c r="L2049" s="178"/>
    </row>
    <row r="2050" spans="1:12" ht="31.5" x14ac:dyDescent="0.25">
      <c r="A2050" s="91"/>
      <c r="B2050" s="144" t="s">
        <v>789</v>
      </c>
      <c r="C2050" s="91"/>
      <c r="D2050" s="91"/>
      <c r="E2050" s="144"/>
      <c r="F2050" s="178"/>
      <c r="G2050" s="179">
        <v>0</v>
      </c>
      <c r="H2050" s="179">
        <f t="shared" si="34"/>
        <v>0</v>
      </c>
      <c r="I2050" s="178"/>
      <c r="J2050" s="178"/>
      <c r="K2050" s="178"/>
      <c r="L2050" s="178"/>
    </row>
    <row r="2051" spans="1:12" ht="15.75" x14ac:dyDescent="0.25">
      <c r="A2051" s="91"/>
      <c r="B2051" s="144" t="s">
        <v>790</v>
      </c>
      <c r="C2051" s="91"/>
      <c r="D2051" s="91"/>
      <c r="E2051" s="144"/>
      <c r="F2051" s="178"/>
      <c r="G2051" s="179">
        <v>0</v>
      </c>
      <c r="H2051" s="179">
        <f t="shared" si="34"/>
        <v>0</v>
      </c>
      <c r="I2051" s="178"/>
      <c r="J2051" s="178"/>
      <c r="K2051" s="178"/>
      <c r="L2051" s="178"/>
    </row>
    <row r="2052" spans="1:12" ht="31.5" x14ac:dyDescent="0.25">
      <c r="A2052" s="91"/>
      <c r="B2052" s="144" t="s">
        <v>791</v>
      </c>
      <c r="C2052" s="91"/>
      <c r="D2052" s="91"/>
      <c r="E2052" s="144"/>
      <c r="F2052" s="178"/>
      <c r="G2052" s="179">
        <v>0</v>
      </c>
      <c r="H2052" s="179">
        <f t="shared" si="34"/>
        <v>0</v>
      </c>
      <c r="I2052" s="178"/>
      <c r="J2052" s="178"/>
      <c r="K2052" s="178"/>
      <c r="L2052" s="178"/>
    </row>
    <row r="2053" spans="1:12" ht="15.75" x14ac:dyDescent="0.25">
      <c r="A2053" s="91"/>
      <c r="B2053" s="95" t="s">
        <v>1150</v>
      </c>
      <c r="C2053" s="91"/>
      <c r="D2053" s="91"/>
      <c r="E2053" s="144"/>
      <c r="F2053" s="178"/>
      <c r="G2053" s="179">
        <v>0</v>
      </c>
      <c r="H2053" s="179">
        <f t="shared" si="34"/>
        <v>0</v>
      </c>
      <c r="I2053" s="178"/>
      <c r="J2053" s="178"/>
      <c r="K2053" s="178"/>
      <c r="L2053" s="178"/>
    </row>
    <row r="2054" spans="1:12" ht="47.25" x14ac:dyDescent="0.25">
      <c r="A2054" s="91"/>
      <c r="B2054" s="144" t="s">
        <v>1213</v>
      </c>
      <c r="C2054" s="91"/>
      <c r="D2054" s="91"/>
      <c r="E2054" s="144"/>
      <c r="F2054" s="178"/>
      <c r="G2054" s="179">
        <v>0</v>
      </c>
      <c r="H2054" s="179">
        <f t="shared" si="34"/>
        <v>0</v>
      </c>
      <c r="I2054" s="178"/>
      <c r="J2054" s="178"/>
      <c r="K2054" s="178"/>
      <c r="L2054" s="178"/>
    </row>
    <row r="2055" spans="1:12" ht="15.75" x14ac:dyDescent="0.25">
      <c r="A2055" s="91"/>
      <c r="B2055" s="144" t="s">
        <v>1214</v>
      </c>
      <c r="C2055" s="91"/>
      <c r="D2055" s="91"/>
      <c r="E2055" s="144"/>
      <c r="F2055" s="178"/>
      <c r="G2055" s="179">
        <v>0</v>
      </c>
      <c r="H2055" s="179">
        <f t="shared" si="34"/>
        <v>0</v>
      </c>
      <c r="I2055" s="178"/>
      <c r="J2055" s="178"/>
      <c r="K2055" s="178"/>
      <c r="L2055" s="178"/>
    </row>
    <row r="2056" spans="1:12" ht="15.75" x14ac:dyDescent="0.25">
      <c r="A2056" s="91"/>
      <c r="B2056" s="144" t="s">
        <v>1215</v>
      </c>
      <c r="C2056" s="91"/>
      <c r="D2056" s="91"/>
      <c r="E2056" s="144"/>
      <c r="F2056" s="178"/>
      <c r="G2056" s="179">
        <v>0</v>
      </c>
      <c r="H2056" s="179">
        <f t="shared" si="34"/>
        <v>0</v>
      </c>
      <c r="I2056" s="178"/>
      <c r="J2056" s="178"/>
      <c r="K2056" s="178"/>
      <c r="L2056" s="178"/>
    </row>
    <row r="2057" spans="1:12" ht="15.75" x14ac:dyDescent="0.25">
      <c r="A2057" s="91"/>
      <c r="B2057" s="144" t="s">
        <v>1216</v>
      </c>
      <c r="C2057" s="91"/>
      <c r="D2057" s="91"/>
      <c r="E2057" s="144"/>
      <c r="F2057" s="178"/>
      <c r="G2057" s="179">
        <v>0</v>
      </c>
      <c r="H2057" s="179">
        <f t="shared" si="34"/>
        <v>0</v>
      </c>
      <c r="I2057" s="178"/>
      <c r="J2057" s="178"/>
      <c r="K2057" s="178"/>
      <c r="L2057" s="178"/>
    </row>
    <row r="2058" spans="1:12" ht="15.75" x14ac:dyDescent="0.25">
      <c r="A2058" s="91"/>
      <c r="B2058" s="144" t="s">
        <v>1217</v>
      </c>
      <c r="C2058" s="91"/>
      <c r="D2058" s="91"/>
      <c r="E2058" s="144"/>
      <c r="F2058" s="178"/>
      <c r="G2058" s="179">
        <v>0</v>
      </c>
      <c r="H2058" s="179">
        <f t="shared" si="34"/>
        <v>0</v>
      </c>
      <c r="I2058" s="178"/>
      <c r="J2058" s="178"/>
      <c r="K2058" s="178"/>
      <c r="L2058" s="178"/>
    </row>
    <row r="2059" spans="1:12" ht="15.75" x14ac:dyDescent="0.25">
      <c r="A2059" s="91"/>
      <c r="B2059" s="144" t="s">
        <v>1218</v>
      </c>
      <c r="C2059" s="91"/>
      <c r="D2059" s="91"/>
      <c r="E2059" s="144"/>
      <c r="F2059" s="178"/>
      <c r="G2059" s="179">
        <v>0</v>
      </c>
      <c r="H2059" s="179">
        <f t="shared" si="34"/>
        <v>0</v>
      </c>
      <c r="I2059" s="178"/>
      <c r="J2059" s="178"/>
      <c r="K2059" s="178"/>
      <c r="L2059" s="178"/>
    </row>
    <row r="2060" spans="1:12" ht="15.75" x14ac:dyDescent="0.25">
      <c r="A2060" s="91"/>
      <c r="B2060" s="95" t="s">
        <v>1394</v>
      </c>
      <c r="C2060" s="91"/>
      <c r="D2060" s="91"/>
      <c r="E2060" s="144"/>
      <c r="F2060" s="178"/>
      <c r="G2060" s="179">
        <v>0</v>
      </c>
      <c r="H2060" s="179">
        <f t="shared" si="34"/>
        <v>0</v>
      </c>
      <c r="I2060" s="178"/>
      <c r="J2060" s="178"/>
      <c r="K2060" s="178"/>
      <c r="L2060" s="178"/>
    </row>
    <row r="2061" spans="1:12" ht="31.5" x14ac:dyDescent="0.25">
      <c r="A2061" s="91"/>
      <c r="B2061" s="144" t="s">
        <v>1395</v>
      </c>
      <c r="C2061" s="91"/>
      <c r="D2061" s="91"/>
      <c r="E2061" s="144"/>
      <c r="F2061" s="178"/>
      <c r="G2061" s="179">
        <v>0</v>
      </c>
      <c r="H2061" s="179">
        <f t="shared" si="34"/>
        <v>0</v>
      </c>
      <c r="I2061" s="178"/>
      <c r="J2061" s="178"/>
      <c r="K2061" s="178"/>
      <c r="L2061" s="178"/>
    </row>
    <row r="2062" spans="1:12" ht="31.5" x14ac:dyDescent="0.25">
      <c r="A2062" s="91"/>
      <c r="B2062" s="144" t="s">
        <v>1396</v>
      </c>
      <c r="C2062" s="91"/>
      <c r="D2062" s="91"/>
      <c r="E2062" s="144"/>
      <c r="F2062" s="178"/>
      <c r="G2062" s="179">
        <v>0</v>
      </c>
      <c r="H2062" s="179">
        <f t="shared" si="34"/>
        <v>0</v>
      </c>
      <c r="I2062" s="178"/>
      <c r="J2062" s="178"/>
      <c r="K2062" s="178"/>
      <c r="L2062" s="178"/>
    </row>
    <row r="2063" spans="1:12" ht="31.5" x14ac:dyDescent="0.25">
      <c r="A2063" s="91"/>
      <c r="B2063" s="144" t="s">
        <v>1397</v>
      </c>
      <c r="C2063" s="91"/>
      <c r="D2063" s="91"/>
      <c r="E2063" s="144"/>
      <c r="F2063" s="178"/>
      <c r="G2063" s="179">
        <v>0</v>
      </c>
      <c r="H2063" s="179">
        <f t="shared" si="34"/>
        <v>0</v>
      </c>
      <c r="I2063" s="178"/>
      <c r="J2063" s="178"/>
      <c r="K2063" s="178"/>
      <c r="L2063" s="178"/>
    </row>
    <row r="2064" spans="1:12" ht="63" x14ac:dyDescent="0.25">
      <c r="A2064" s="91"/>
      <c r="B2064" s="144" t="s">
        <v>1398</v>
      </c>
      <c r="C2064" s="91"/>
      <c r="D2064" s="91"/>
      <c r="E2064" s="144"/>
      <c r="F2064" s="178"/>
      <c r="G2064" s="179">
        <v>0</v>
      </c>
      <c r="H2064" s="179">
        <f t="shared" si="34"/>
        <v>0</v>
      </c>
      <c r="I2064" s="178"/>
      <c r="J2064" s="178"/>
      <c r="K2064" s="178"/>
      <c r="L2064" s="178"/>
    </row>
    <row r="2065" spans="1:12" ht="15.75" x14ac:dyDescent="0.25">
      <c r="A2065" s="91"/>
      <c r="B2065" s="144" t="s">
        <v>1220</v>
      </c>
      <c r="C2065" s="91"/>
      <c r="D2065" s="91"/>
      <c r="E2065" s="144"/>
      <c r="F2065" s="178"/>
      <c r="G2065" s="179">
        <v>0</v>
      </c>
      <c r="H2065" s="179">
        <f t="shared" si="34"/>
        <v>0</v>
      </c>
      <c r="I2065" s="178"/>
      <c r="J2065" s="178"/>
      <c r="K2065" s="178"/>
      <c r="L2065" s="178"/>
    </row>
    <row r="2066" spans="1:12" ht="15.75" x14ac:dyDescent="0.25">
      <c r="A2066" s="91"/>
      <c r="B2066" s="144" t="s">
        <v>1399</v>
      </c>
      <c r="C2066" s="91"/>
      <c r="D2066" s="91"/>
      <c r="E2066" s="144"/>
      <c r="F2066" s="178"/>
      <c r="G2066" s="179">
        <v>0</v>
      </c>
      <c r="H2066" s="179">
        <f t="shared" si="34"/>
        <v>0</v>
      </c>
      <c r="I2066" s="178"/>
      <c r="J2066" s="178"/>
      <c r="K2066" s="178"/>
      <c r="L2066" s="178"/>
    </row>
    <row r="2067" spans="1:12" ht="15.75" x14ac:dyDescent="0.25">
      <c r="A2067" s="91"/>
      <c r="B2067" s="144" t="s">
        <v>1400</v>
      </c>
      <c r="C2067" s="91"/>
      <c r="D2067" s="91"/>
      <c r="E2067" s="144"/>
      <c r="F2067" s="178"/>
      <c r="G2067" s="179">
        <v>0</v>
      </c>
      <c r="H2067" s="179">
        <f t="shared" si="34"/>
        <v>0</v>
      </c>
      <c r="I2067" s="178"/>
      <c r="J2067" s="178"/>
      <c r="K2067" s="178"/>
      <c r="L2067" s="178"/>
    </row>
    <row r="2068" spans="1:12" ht="15.75" x14ac:dyDescent="0.25">
      <c r="A2068" s="91"/>
      <c r="B2068" s="144" t="s">
        <v>1401</v>
      </c>
      <c r="C2068" s="91"/>
      <c r="D2068" s="91"/>
      <c r="E2068" s="144"/>
      <c r="F2068" s="178"/>
      <c r="G2068" s="179">
        <v>0</v>
      </c>
      <c r="H2068" s="179">
        <f t="shared" si="34"/>
        <v>0</v>
      </c>
      <c r="I2068" s="178"/>
      <c r="J2068" s="178"/>
      <c r="K2068" s="178"/>
      <c r="L2068" s="178"/>
    </row>
    <row r="2069" spans="1:12" ht="15.75" x14ac:dyDescent="0.25">
      <c r="A2069" s="91"/>
      <c r="B2069" s="144" t="s">
        <v>1402</v>
      </c>
      <c r="C2069" s="91"/>
      <c r="D2069" s="91"/>
      <c r="E2069" s="144"/>
      <c r="F2069" s="178"/>
      <c r="G2069" s="179">
        <v>0</v>
      </c>
      <c r="H2069" s="179">
        <f t="shared" si="34"/>
        <v>0</v>
      </c>
      <c r="I2069" s="178"/>
      <c r="J2069" s="178"/>
      <c r="K2069" s="178"/>
      <c r="L2069" s="178"/>
    </row>
    <row r="2070" spans="1:12" ht="15.75" x14ac:dyDescent="0.25">
      <c r="A2070" s="91"/>
      <c r="B2070" s="144" t="s">
        <v>1403</v>
      </c>
      <c r="C2070" s="91"/>
      <c r="D2070" s="91"/>
      <c r="E2070" s="144"/>
      <c r="F2070" s="178"/>
      <c r="G2070" s="179">
        <v>0</v>
      </c>
      <c r="H2070" s="179">
        <f t="shared" si="34"/>
        <v>0</v>
      </c>
      <c r="I2070" s="178"/>
      <c r="J2070" s="178"/>
      <c r="K2070" s="178"/>
      <c r="L2070" s="178"/>
    </row>
    <row r="2071" spans="1:12" ht="15.75" x14ac:dyDescent="0.25">
      <c r="A2071" s="91"/>
      <c r="B2071" s="144" t="s">
        <v>1404</v>
      </c>
      <c r="C2071" s="91"/>
      <c r="D2071" s="91"/>
      <c r="E2071" s="144"/>
      <c r="F2071" s="178"/>
      <c r="G2071" s="179">
        <v>0</v>
      </c>
      <c r="H2071" s="179">
        <f t="shared" si="34"/>
        <v>0</v>
      </c>
      <c r="I2071" s="178"/>
      <c r="J2071" s="178"/>
      <c r="K2071" s="178"/>
      <c r="L2071" s="178"/>
    </row>
    <row r="2072" spans="1:12" ht="15.75" x14ac:dyDescent="0.25">
      <c r="A2072" s="91"/>
      <c r="B2072" s="144" t="s">
        <v>1405</v>
      </c>
      <c r="C2072" s="91"/>
      <c r="D2072" s="91"/>
      <c r="E2072" s="144"/>
      <c r="F2072" s="178"/>
      <c r="G2072" s="179">
        <v>0</v>
      </c>
      <c r="H2072" s="179">
        <f t="shared" si="34"/>
        <v>0</v>
      </c>
      <c r="I2072" s="178"/>
      <c r="J2072" s="178"/>
      <c r="K2072" s="178"/>
      <c r="L2072" s="178"/>
    </row>
    <row r="2073" spans="1:12" ht="15.75" x14ac:dyDescent="0.25">
      <c r="A2073" s="91"/>
      <c r="B2073" s="95" t="s">
        <v>1406</v>
      </c>
      <c r="C2073" s="91"/>
      <c r="D2073" s="91"/>
      <c r="E2073" s="144"/>
      <c r="F2073" s="178"/>
      <c r="G2073" s="179">
        <v>0</v>
      </c>
      <c r="H2073" s="179">
        <f t="shared" si="34"/>
        <v>0</v>
      </c>
      <c r="I2073" s="178"/>
      <c r="J2073" s="178"/>
      <c r="K2073" s="178"/>
      <c r="L2073" s="178"/>
    </row>
    <row r="2074" spans="1:12" ht="78.75" x14ac:dyDescent="0.25">
      <c r="A2074" s="91"/>
      <c r="B2074" s="144" t="s">
        <v>1407</v>
      </c>
      <c r="C2074" s="91"/>
      <c r="D2074" s="91"/>
      <c r="E2074" s="144"/>
      <c r="F2074" s="178"/>
      <c r="G2074" s="179">
        <v>0</v>
      </c>
      <c r="H2074" s="179">
        <f t="shared" si="34"/>
        <v>0</v>
      </c>
      <c r="I2074" s="178"/>
      <c r="J2074" s="178"/>
      <c r="K2074" s="178"/>
      <c r="L2074" s="178"/>
    </row>
    <row r="2075" spans="1:12" ht="31.5" x14ac:dyDescent="0.25">
      <c r="A2075" s="91"/>
      <c r="B2075" s="95" t="s">
        <v>1408</v>
      </c>
      <c r="C2075" s="91"/>
      <c r="D2075" s="91"/>
      <c r="E2075" s="144"/>
      <c r="F2075" s="178"/>
      <c r="G2075" s="179">
        <v>0</v>
      </c>
      <c r="H2075" s="179">
        <f t="shared" si="34"/>
        <v>0</v>
      </c>
      <c r="I2075" s="178"/>
      <c r="J2075" s="178"/>
      <c r="K2075" s="178"/>
      <c r="L2075" s="178"/>
    </row>
    <row r="2076" spans="1:12" ht="31.5" x14ac:dyDescent="0.25">
      <c r="A2076" s="91"/>
      <c r="B2076" s="144" t="s">
        <v>1153</v>
      </c>
      <c r="C2076" s="91"/>
      <c r="D2076" s="91"/>
      <c r="E2076" s="144"/>
      <c r="F2076" s="178"/>
      <c r="G2076" s="179">
        <v>0</v>
      </c>
      <c r="H2076" s="179">
        <f t="shared" si="34"/>
        <v>0</v>
      </c>
      <c r="I2076" s="178"/>
      <c r="J2076" s="178"/>
      <c r="K2076" s="178"/>
      <c r="L2076" s="178"/>
    </row>
    <row r="2077" spans="1:12" ht="47.25" x14ac:dyDescent="0.25">
      <c r="A2077" s="91"/>
      <c r="B2077" s="144" t="s">
        <v>1154</v>
      </c>
      <c r="C2077" s="91"/>
      <c r="D2077" s="91"/>
      <c r="E2077" s="144"/>
      <c r="F2077" s="178"/>
      <c r="G2077" s="179">
        <v>0</v>
      </c>
      <c r="H2077" s="179">
        <f t="shared" si="34"/>
        <v>0</v>
      </c>
      <c r="I2077" s="178"/>
      <c r="J2077" s="178"/>
      <c r="K2077" s="178"/>
      <c r="L2077" s="178"/>
    </row>
    <row r="2078" spans="1:12" ht="15.75" x14ac:dyDescent="0.25">
      <c r="A2078" s="91"/>
      <c r="B2078" s="95" t="s">
        <v>1409</v>
      </c>
      <c r="C2078" s="91"/>
      <c r="D2078" s="91"/>
      <c r="E2078" s="144"/>
      <c r="F2078" s="178"/>
      <c r="G2078" s="179">
        <v>0</v>
      </c>
      <c r="H2078" s="179">
        <f t="shared" si="34"/>
        <v>0</v>
      </c>
      <c r="I2078" s="178"/>
      <c r="J2078" s="178"/>
      <c r="K2078" s="178"/>
      <c r="L2078" s="178"/>
    </row>
    <row r="2079" spans="1:12" ht="31.5" x14ac:dyDescent="0.25">
      <c r="A2079" s="91"/>
      <c r="B2079" s="95" t="s">
        <v>1166</v>
      </c>
      <c r="C2079" s="91"/>
      <c r="D2079" s="91"/>
      <c r="E2079" s="144"/>
      <c r="F2079" s="178"/>
      <c r="G2079" s="179">
        <v>0</v>
      </c>
      <c r="H2079" s="179">
        <f t="shared" si="34"/>
        <v>0</v>
      </c>
      <c r="I2079" s="178"/>
      <c r="J2079" s="178"/>
      <c r="K2079" s="178"/>
      <c r="L2079" s="178"/>
    </row>
    <row r="2080" spans="1:12" ht="63" x14ac:dyDescent="0.25">
      <c r="A2080" s="91"/>
      <c r="B2080" s="95" t="s">
        <v>1167</v>
      </c>
      <c r="C2080" s="91"/>
      <c r="D2080" s="91"/>
      <c r="E2080" s="144"/>
      <c r="F2080" s="178"/>
      <c r="G2080" s="179">
        <v>0</v>
      </c>
      <c r="H2080" s="179">
        <f t="shared" si="34"/>
        <v>0</v>
      </c>
      <c r="I2080" s="178"/>
      <c r="J2080" s="178"/>
      <c r="K2080" s="178"/>
      <c r="L2080" s="178"/>
    </row>
    <row r="2081" spans="1:12" ht="31.5" x14ac:dyDescent="0.25">
      <c r="A2081" s="91"/>
      <c r="B2081" s="95" t="s">
        <v>1168</v>
      </c>
      <c r="C2081" s="91"/>
      <c r="D2081" s="91"/>
      <c r="E2081" s="144"/>
      <c r="F2081" s="178"/>
      <c r="G2081" s="179">
        <v>0</v>
      </c>
      <c r="H2081" s="179">
        <f t="shared" si="34"/>
        <v>0</v>
      </c>
      <c r="I2081" s="178"/>
      <c r="J2081" s="178"/>
      <c r="K2081" s="178"/>
      <c r="L2081" s="178"/>
    </row>
    <row r="2082" spans="1:12" ht="47.25" x14ac:dyDescent="0.25">
      <c r="A2082" s="91"/>
      <c r="B2082" s="95" t="s">
        <v>1169</v>
      </c>
      <c r="C2082" s="91"/>
      <c r="D2082" s="91"/>
      <c r="E2082" s="144"/>
      <c r="F2082" s="178"/>
      <c r="G2082" s="179">
        <v>0</v>
      </c>
      <c r="H2082" s="179">
        <f t="shared" si="34"/>
        <v>0</v>
      </c>
      <c r="I2082" s="178"/>
      <c r="J2082" s="178"/>
      <c r="K2082" s="178"/>
      <c r="L2082" s="178"/>
    </row>
    <row r="2083" spans="1:12" ht="15.75" x14ac:dyDescent="0.25">
      <c r="A2083" s="91"/>
      <c r="B2083" s="95" t="s">
        <v>1170</v>
      </c>
      <c r="C2083" s="91"/>
      <c r="D2083" s="91"/>
      <c r="E2083" s="144"/>
      <c r="F2083" s="178"/>
      <c r="G2083" s="179">
        <v>0</v>
      </c>
      <c r="H2083" s="179">
        <f t="shared" si="34"/>
        <v>0</v>
      </c>
      <c r="I2083" s="178"/>
      <c r="J2083" s="178"/>
      <c r="K2083" s="178"/>
      <c r="L2083" s="178"/>
    </row>
    <row r="2084" spans="1:12" ht="15.75" x14ac:dyDescent="0.25">
      <c r="A2084" s="91"/>
      <c r="B2084" s="95" t="s">
        <v>1171</v>
      </c>
      <c r="C2084" s="91"/>
      <c r="D2084" s="91"/>
      <c r="E2084" s="144"/>
      <c r="F2084" s="178"/>
      <c r="G2084" s="179">
        <v>0</v>
      </c>
      <c r="H2084" s="179">
        <f t="shared" si="34"/>
        <v>0</v>
      </c>
      <c r="I2084" s="178"/>
      <c r="J2084" s="178"/>
      <c r="K2084" s="178"/>
      <c r="L2084" s="178"/>
    </row>
    <row r="2085" spans="1:12" ht="15.75" x14ac:dyDescent="0.25">
      <c r="A2085" s="91"/>
      <c r="B2085" s="95" t="s">
        <v>1172</v>
      </c>
      <c r="C2085" s="91"/>
      <c r="D2085" s="91"/>
      <c r="E2085" s="144"/>
      <c r="F2085" s="178"/>
      <c r="G2085" s="179">
        <v>0</v>
      </c>
      <c r="H2085" s="179">
        <f t="shared" si="34"/>
        <v>0</v>
      </c>
      <c r="I2085" s="178"/>
      <c r="J2085" s="178"/>
      <c r="K2085" s="178"/>
      <c r="L2085" s="178"/>
    </row>
    <row r="2086" spans="1:12" ht="15.75" x14ac:dyDescent="0.25">
      <c r="A2086" s="91"/>
      <c r="B2086" s="95" t="s">
        <v>1173</v>
      </c>
      <c r="C2086" s="91"/>
      <c r="D2086" s="91"/>
      <c r="E2086" s="144"/>
      <c r="F2086" s="178"/>
      <c r="G2086" s="179">
        <v>0</v>
      </c>
      <c r="H2086" s="179">
        <f t="shared" si="34"/>
        <v>0</v>
      </c>
      <c r="I2086" s="178"/>
      <c r="J2086" s="178"/>
      <c r="K2086" s="178"/>
      <c r="L2086" s="178"/>
    </row>
    <row r="2087" spans="1:12" ht="31.5" x14ac:dyDescent="0.25">
      <c r="A2087" s="91"/>
      <c r="B2087" s="95" t="s">
        <v>1174</v>
      </c>
      <c r="C2087" s="91"/>
      <c r="D2087" s="91"/>
      <c r="E2087" s="144"/>
      <c r="F2087" s="178"/>
      <c r="G2087" s="179">
        <v>0</v>
      </c>
      <c r="H2087" s="179">
        <f t="shared" si="34"/>
        <v>0</v>
      </c>
      <c r="I2087" s="178"/>
      <c r="J2087" s="178"/>
      <c r="K2087" s="178"/>
      <c r="L2087" s="178"/>
    </row>
    <row r="2088" spans="1:12" ht="15.75" x14ac:dyDescent="0.25">
      <c r="A2088" s="91"/>
      <c r="B2088" s="95" t="s">
        <v>1175</v>
      </c>
      <c r="C2088" s="91"/>
      <c r="D2088" s="91"/>
      <c r="E2088" s="144"/>
      <c r="F2088" s="178"/>
      <c r="G2088" s="179">
        <v>0</v>
      </c>
      <c r="H2088" s="179">
        <f t="shared" si="34"/>
        <v>0</v>
      </c>
      <c r="I2088" s="178"/>
      <c r="J2088" s="178"/>
      <c r="K2088" s="178"/>
      <c r="L2088" s="178"/>
    </row>
    <row r="2089" spans="1:12" ht="15.75" x14ac:dyDescent="0.25">
      <c r="A2089" s="91"/>
      <c r="B2089" s="95" t="s">
        <v>1176</v>
      </c>
      <c r="C2089" s="91"/>
      <c r="D2089" s="91"/>
      <c r="E2089" s="144"/>
      <c r="F2089" s="178"/>
      <c r="G2089" s="179">
        <v>0</v>
      </c>
      <c r="H2089" s="179">
        <f t="shared" si="34"/>
        <v>0</v>
      </c>
      <c r="I2089" s="178"/>
      <c r="J2089" s="178"/>
      <c r="K2089" s="178"/>
      <c r="L2089" s="178"/>
    </row>
    <row r="2090" spans="1:12" ht="15.75" x14ac:dyDescent="0.25">
      <c r="A2090" s="91"/>
      <c r="B2090" s="95" t="s">
        <v>1177</v>
      </c>
      <c r="C2090" s="91"/>
      <c r="D2090" s="91"/>
      <c r="E2090" s="144"/>
      <c r="F2090" s="178"/>
      <c r="G2090" s="179">
        <v>0</v>
      </c>
      <c r="H2090" s="179">
        <f t="shared" si="34"/>
        <v>0</v>
      </c>
      <c r="I2090" s="178"/>
      <c r="J2090" s="178"/>
      <c r="K2090" s="178"/>
      <c r="L2090" s="178"/>
    </row>
    <row r="2091" spans="1:12" ht="15.75" x14ac:dyDescent="0.25">
      <c r="A2091" s="91"/>
      <c r="B2091" s="95" t="s">
        <v>1178</v>
      </c>
      <c r="C2091" s="91"/>
      <c r="D2091" s="91"/>
      <c r="E2091" s="144"/>
      <c r="F2091" s="178"/>
      <c r="G2091" s="179">
        <v>0</v>
      </c>
      <c r="H2091" s="179">
        <f t="shared" si="34"/>
        <v>0</v>
      </c>
      <c r="I2091" s="178"/>
      <c r="J2091" s="178"/>
      <c r="K2091" s="178"/>
      <c r="L2091" s="178"/>
    </row>
    <row r="2092" spans="1:12" ht="15.75" x14ac:dyDescent="0.25">
      <c r="A2092" s="91"/>
      <c r="B2092" s="95" t="s">
        <v>1179</v>
      </c>
      <c r="C2092" s="91"/>
      <c r="D2092" s="91"/>
      <c r="E2092" s="144"/>
      <c r="F2092" s="178"/>
      <c r="G2092" s="179">
        <v>0</v>
      </c>
      <c r="H2092" s="179">
        <f t="shared" si="34"/>
        <v>0</v>
      </c>
      <c r="I2092" s="178"/>
      <c r="J2092" s="178"/>
      <c r="K2092" s="178"/>
      <c r="L2092" s="178"/>
    </row>
    <row r="2093" spans="1:12" ht="31.5" x14ac:dyDescent="0.25">
      <c r="A2093" s="91"/>
      <c r="B2093" s="95" t="s">
        <v>1410</v>
      </c>
      <c r="C2093" s="91"/>
      <c r="D2093" s="91"/>
      <c r="E2093" s="144"/>
      <c r="F2093" s="178"/>
      <c r="G2093" s="179">
        <v>0</v>
      </c>
      <c r="H2093" s="179">
        <f t="shared" si="34"/>
        <v>0</v>
      </c>
      <c r="I2093" s="178"/>
      <c r="J2093" s="178"/>
      <c r="K2093" s="178"/>
      <c r="L2093" s="178"/>
    </row>
    <row r="2094" spans="1:12" ht="15.75" x14ac:dyDescent="0.25">
      <c r="A2094" s="91"/>
      <c r="B2094" s="95" t="s">
        <v>1181</v>
      </c>
      <c r="C2094" s="91"/>
      <c r="D2094" s="91"/>
      <c r="E2094" s="144"/>
      <c r="F2094" s="178"/>
      <c r="G2094" s="179">
        <v>0</v>
      </c>
      <c r="H2094" s="179">
        <f t="shared" si="34"/>
        <v>0</v>
      </c>
      <c r="I2094" s="178"/>
      <c r="J2094" s="178"/>
      <c r="K2094" s="178"/>
      <c r="L2094" s="178"/>
    </row>
    <row r="2095" spans="1:12" ht="47.25" x14ac:dyDescent="0.25">
      <c r="A2095" s="91"/>
      <c r="B2095" s="95" t="s">
        <v>1182</v>
      </c>
      <c r="C2095" s="91"/>
      <c r="D2095" s="91"/>
      <c r="E2095" s="144"/>
      <c r="F2095" s="178"/>
      <c r="G2095" s="179">
        <v>0</v>
      </c>
      <c r="H2095" s="179">
        <f t="shared" si="34"/>
        <v>0</v>
      </c>
      <c r="I2095" s="178"/>
      <c r="J2095" s="178"/>
      <c r="K2095" s="178"/>
      <c r="L2095" s="178"/>
    </row>
    <row r="2096" spans="1:12" ht="47.25" x14ac:dyDescent="0.25">
      <c r="A2096" s="91"/>
      <c r="B2096" s="95" t="s">
        <v>1183</v>
      </c>
      <c r="C2096" s="91"/>
      <c r="D2096" s="91"/>
      <c r="E2096" s="144"/>
      <c r="F2096" s="178"/>
      <c r="G2096" s="179">
        <v>0</v>
      </c>
      <c r="H2096" s="179">
        <f t="shared" si="34"/>
        <v>0</v>
      </c>
      <c r="I2096" s="178"/>
      <c r="J2096" s="178"/>
      <c r="K2096" s="178"/>
      <c r="L2096" s="178"/>
    </row>
    <row r="2097" spans="1:12" ht="15.75" x14ac:dyDescent="0.25">
      <c r="A2097" s="91"/>
      <c r="B2097" s="95" t="s">
        <v>1184</v>
      </c>
      <c r="C2097" s="91"/>
      <c r="D2097" s="91"/>
      <c r="E2097" s="144"/>
      <c r="F2097" s="178"/>
      <c r="G2097" s="179">
        <v>0</v>
      </c>
      <c r="H2097" s="179">
        <f t="shared" si="34"/>
        <v>0</v>
      </c>
      <c r="I2097" s="178"/>
      <c r="J2097" s="178"/>
      <c r="K2097" s="178"/>
      <c r="L2097" s="178"/>
    </row>
    <row r="2098" spans="1:12" ht="15.75" x14ac:dyDescent="0.25">
      <c r="A2098" s="91"/>
      <c r="B2098" s="95" t="s">
        <v>1185</v>
      </c>
      <c r="C2098" s="91"/>
      <c r="D2098" s="91"/>
      <c r="E2098" s="144"/>
      <c r="F2098" s="178"/>
      <c r="G2098" s="179">
        <v>0</v>
      </c>
      <c r="H2098" s="179">
        <f t="shared" si="34"/>
        <v>0</v>
      </c>
      <c r="I2098" s="178"/>
      <c r="J2098" s="178"/>
      <c r="K2098" s="178"/>
      <c r="L2098" s="178"/>
    </row>
    <row r="2099" spans="1:12" ht="15.75" x14ac:dyDescent="0.25">
      <c r="A2099" s="91"/>
      <c r="B2099" s="95" t="s">
        <v>1186</v>
      </c>
      <c r="C2099" s="91"/>
      <c r="D2099" s="91"/>
      <c r="E2099" s="144"/>
      <c r="F2099" s="178"/>
      <c r="G2099" s="179">
        <v>0</v>
      </c>
      <c r="H2099" s="179">
        <f t="shared" si="34"/>
        <v>0</v>
      </c>
      <c r="I2099" s="178"/>
      <c r="J2099" s="178"/>
      <c r="K2099" s="178"/>
      <c r="L2099" s="178"/>
    </row>
    <row r="2100" spans="1:12" ht="31.5" x14ac:dyDescent="0.25">
      <c r="A2100" s="91"/>
      <c r="B2100" s="95" t="s">
        <v>1187</v>
      </c>
      <c r="C2100" s="91"/>
      <c r="D2100" s="91"/>
      <c r="E2100" s="144"/>
      <c r="F2100" s="178"/>
      <c r="G2100" s="179">
        <v>0</v>
      </c>
      <c r="H2100" s="179">
        <f t="shared" si="34"/>
        <v>0</v>
      </c>
      <c r="I2100" s="178"/>
      <c r="J2100" s="178"/>
      <c r="K2100" s="178"/>
      <c r="L2100" s="178"/>
    </row>
    <row r="2101" spans="1:12" ht="31.5" x14ac:dyDescent="0.25">
      <c r="A2101" s="91"/>
      <c r="B2101" s="95" t="s">
        <v>1188</v>
      </c>
      <c r="C2101" s="91"/>
      <c r="D2101" s="91"/>
      <c r="E2101" s="144"/>
      <c r="F2101" s="178"/>
      <c r="G2101" s="179">
        <v>0</v>
      </c>
      <c r="H2101" s="179">
        <f t="shared" si="34"/>
        <v>0</v>
      </c>
      <c r="I2101" s="178"/>
      <c r="J2101" s="178"/>
      <c r="K2101" s="178"/>
      <c r="L2101" s="178"/>
    </row>
    <row r="2102" spans="1:12" ht="15.75" x14ac:dyDescent="0.25">
      <c r="A2102" s="91"/>
      <c r="B2102" s="95" t="s">
        <v>1189</v>
      </c>
      <c r="C2102" s="91"/>
      <c r="D2102" s="91"/>
      <c r="E2102" s="144"/>
      <c r="F2102" s="178"/>
      <c r="G2102" s="179">
        <v>0</v>
      </c>
      <c r="H2102" s="179">
        <f t="shared" si="34"/>
        <v>0</v>
      </c>
      <c r="I2102" s="178"/>
      <c r="J2102" s="178"/>
      <c r="K2102" s="178"/>
      <c r="L2102" s="178"/>
    </row>
    <row r="2103" spans="1:12" ht="94.5" x14ac:dyDescent="0.25">
      <c r="A2103" s="91"/>
      <c r="B2103" s="95" t="s">
        <v>1190</v>
      </c>
      <c r="C2103" s="91"/>
      <c r="D2103" s="91"/>
      <c r="E2103" s="144"/>
      <c r="F2103" s="178"/>
      <c r="G2103" s="179">
        <v>0</v>
      </c>
      <c r="H2103" s="179">
        <f t="shared" si="34"/>
        <v>0</v>
      </c>
      <c r="I2103" s="178"/>
      <c r="J2103" s="178"/>
      <c r="K2103" s="178"/>
      <c r="L2103" s="178"/>
    </row>
    <row r="2104" spans="1:12" ht="47.25" x14ac:dyDescent="0.25">
      <c r="A2104" s="91"/>
      <c r="B2104" s="95" t="s">
        <v>1191</v>
      </c>
      <c r="C2104" s="91"/>
      <c r="D2104" s="91"/>
      <c r="E2104" s="144"/>
      <c r="F2104" s="178"/>
      <c r="G2104" s="179">
        <v>0</v>
      </c>
      <c r="H2104" s="179">
        <f t="shared" ref="H2104:H2167" si="35">+G2104*F2104</f>
        <v>0</v>
      </c>
      <c r="I2104" s="178"/>
      <c r="J2104" s="178"/>
      <c r="K2104" s="178"/>
      <c r="L2104" s="178"/>
    </row>
    <row r="2105" spans="1:12" ht="31.5" x14ac:dyDescent="0.25">
      <c r="A2105" s="91"/>
      <c r="B2105" s="95" t="s">
        <v>1192</v>
      </c>
      <c r="C2105" s="91"/>
      <c r="D2105" s="91"/>
      <c r="E2105" s="144"/>
      <c r="F2105" s="178"/>
      <c r="G2105" s="179">
        <v>0</v>
      </c>
      <c r="H2105" s="179">
        <f t="shared" si="35"/>
        <v>0</v>
      </c>
      <c r="I2105" s="178"/>
      <c r="J2105" s="178"/>
      <c r="K2105" s="178"/>
      <c r="L2105" s="178"/>
    </row>
    <row r="2106" spans="1:12" ht="15.75" x14ac:dyDescent="0.25">
      <c r="A2106" s="91"/>
      <c r="B2106" s="95" t="s">
        <v>1193</v>
      </c>
      <c r="C2106" s="91"/>
      <c r="D2106" s="91"/>
      <c r="E2106" s="144"/>
      <c r="F2106" s="178"/>
      <c r="G2106" s="179">
        <v>0</v>
      </c>
      <c r="H2106" s="179">
        <f t="shared" si="35"/>
        <v>0</v>
      </c>
      <c r="I2106" s="178"/>
      <c r="J2106" s="178"/>
      <c r="K2106" s="178"/>
      <c r="L2106" s="178"/>
    </row>
    <row r="2107" spans="1:12" ht="15.75" x14ac:dyDescent="0.25">
      <c r="A2107" s="91"/>
      <c r="B2107" s="95" t="s">
        <v>1194</v>
      </c>
      <c r="C2107" s="91"/>
      <c r="D2107" s="91"/>
      <c r="E2107" s="144"/>
      <c r="F2107" s="178"/>
      <c r="G2107" s="179">
        <v>0</v>
      </c>
      <c r="H2107" s="179">
        <f t="shared" si="35"/>
        <v>0</v>
      </c>
      <c r="I2107" s="178"/>
      <c r="J2107" s="178"/>
      <c r="K2107" s="178"/>
      <c r="L2107" s="178"/>
    </row>
    <row r="2108" spans="1:12" ht="31.5" x14ac:dyDescent="0.25">
      <c r="A2108" s="141" t="s">
        <v>1411</v>
      </c>
      <c r="B2108" s="90" t="s">
        <v>1585</v>
      </c>
      <c r="C2108" s="141"/>
      <c r="D2108" s="141"/>
      <c r="E2108" s="144"/>
      <c r="F2108" s="178"/>
      <c r="G2108" s="179">
        <v>0</v>
      </c>
      <c r="H2108" s="179">
        <f t="shared" si="35"/>
        <v>0</v>
      </c>
      <c r="I2108" s="178"/>
      <c r="J2108" s="178"/>
      <c r="K2108" s="178"/>
      <c r="L2108" s="178"/>
    </row>
    <row r="2109" spans="1:12" ht="15.75" x14ac:dyDescent="0.25">
      <c r="A2109" s="194" t="s">
        <v>1412</v>
      </c>
      <c r="B2109" s="189" t="s">
        <v>1413</v>
      </c>
      <c r="C2109" s="194" t="s">
        <v>1414</v>
      </c>
      <c r="D2109" s="194"/>
      <c r="E2109" s="144"/>
      <c r="F2109" s="178">
        <v>2</v>
      </c>
      <c r="G2109" s="179">
        <f>1.1*78624000</f>
        <v>86486400</v>
      </c>
      <c r="H2109" s="179">
        <f t="shared" si="35"/>
        <v>172972800</v>
      </c>
      <c r="I2109" s="178"/>
      <c r="J2109" s="178"/>
      <c r="K2109" s="178"/>
      <c r="L2109" s="178"/>
    </row>
    <row r="2110" spans="1:12" ht="15.75" x14ac:dyDescent="0.25">
      <c r="A2110" s="194"/>
      <c r="B2110" s="144" t="s">
        <v>1415</v>
      </c>
      <c r="C2110" s="194"/>
      <c r="D2110" s="194"/>
      <c r="E2110" s="144"/>
      <c r="F2110" s="178"/>
      <c r="G2110" s="179">
        <v>0</v>
      </c>
      <c r="H2110" s="179">
        <f t="shared" si="35"/>
        <v>0</v>
      </c>
      <c r="I2110" s="178"/>
      <c r="J2110" s="178"/>
      <c r="K2110" s="178"/>
      <c r="L2110" s="178"/>
    </row>
    <row r="2111" spans="1:12" ht="15.75" x14ac:dyDescent="0.25">
      <c r="A2111" s="409"/>
      <c r="B2111" s="406" t="s">
        <v>1416</v>
      </c>
      <c r="C2111" s="409"/>
      <c r="D2111" s="87"/>
      <c r="E2111" s="406"/>
      <c r="F2111" s="178"/>
      <c r="G2111" s="179">
        <v>0</v>
      </c>
      <c r="H2111" s="179">
        <f t="shared" si="35"/>
        <v>0</v>
      </c>
      <c r="I2111" s="178"/>
      <c r="J2111" s="178"/>
      <c r="K2111" s="178"/>
      <c r="L2111" s="178"/>
    </row>
    <row r="2112" spans="1:12" ht="15.75" x14ac:dyDescent="0.25">
      <c r="A2112" s="409"/>
      <c r="B2112" s="406"/>
      <c r="C2112" s="409"/>
      <c r="D2112" s="194"/>
      <c r="E2112" s="406"/>
      <c r="F2112" s="178"/>
      <c r="G2112" s="179">
        <v>0</v>
      </c>
      <c r="H2112" s="179">
        <f t="shared" si="35"/>
        <v>0</v>
      </c>
      <c r="I2112" s="178"/>
      <c r="J2112" s="178"/>
      <c r="K2112" s="178"/>
      <c r="L2112" s="178"/>
    </row>
    <row r="2113" spans="1:12" ht="15.75" x14ac:dyDescent="0.25">
      <c r="A2113" s="194"/>
      <c r="B2113" s="144" t="s">
        <v>1417</v>
      </c>
      <c r="C2113" s="194"/>
      <c r="D2113" s="194"/>
      <c r="E2113" s="144"/>
      <c r="F2113" s="178"/>
      <c r="G2113" s="179">
        <v>0</v>
      </c>
      <c r="H2113" s="179">
        <f t="shared" si="35"/>
        <v>0</v>
      </c>
      <c r="I2113" s="178"/>
      <c r="J2113" s="178"/>
      <c r="K2113" s="178"/>
      <c r="L2113" s="178"/>
    </row>
    <row r="2114" spans="1:12" ht="15.75" x14ac:dyDescent="0.25">
      <c r="A2114" s="194"/>
      <c r="B2114" s="144" t="s">
        <v>1418</v>
      </c>
      <c r="C2114" s="194"/>
      <c r="D2114" s="194"/>
      <c r="E2114" s="144"/>
      <c r="F2114" s="178"/>
      <c r="G2114" s="179">
        <v>0</v>
      </c>
      <c r="H2114" s="179">
        <f t="shared" si="35"/>
        <v>0</v>
      </c>
      <c r="I2114" s="178"/>
      <c r="J2114" s="178"/>
      <c r="K2114" s="178"/>
      <c r="L2114" s="178"/>
    </row>
    <row r="2115" spans="1:12" ht="15.75" x14ac:dyDescent="0.25">
      <c r="A2115" s="194"/>
      <c r="B2115" s="144" t="s">
        <v>1419</v>
      </c>
      <c r="C2115" s="194"/>
      <c r="D2115" s="194"/>
      <c r="E2115" s="144"/>
      <c r="F2115" s="178"/>
      <c r="G2115" s="179">
        <v>0</v>
      </c>
      <c r="H2115" s="179">
        <f t="shared" si="35"/>
        <v>0</v>
      </c>
      <c r="I2115" s="178"/>
      <c r="J2115" s="178"/>
      <c r="K2115" s="178"/>
      <c r="L2115" s="178"/>
    </row>
    <row r="2116" spans="1:12" ht="15.75" x14ac:dyDescent="0.25">
      <c r="A2116" s="194"/>
      <c r="B2116" s="144" t="s">
        <v>1420</v>
      </c>
      <c r="C2116" s="194"/>
      <c r="D2116" s="194"/>
      <c r="E2116" s="144"/>
      <c r="F2116" s="178"/>
      <c r="G2116" s="179">
        <v>0</v>
      </c>
      <c r="H2116" s="179">
        <f t="shared" si="35"/>
        <v>0</v>
      </c>
      <c r="I2116" s="178"/>
      <c r="J2116" s="178"/>
      <c r="K2116" s="178"/>
      <c r="L2116" s="178"/>
    </row>
    <row r="2117" spans="1:12" ht="15.75" x14ac:dyDescent="0.25">
      <c r="A2117" s="194"/>
      <c r="B2117" s="144" t="s">
        <v>1421</v>
      </c>
      <c r="C2117" s="194"/>
      <c r="D2117" s="194"/>
      <c r="E2117" s="144"/>
      <c r="F2117" s="178"/>
      <c r="G2117" s="179">
        <v>0</v>
      </c>
      <c r="H2117" s="179">
        <f t="shared" si="35"/>
        <v>0</v>
      </c>
      <c r="I2117" s="178"/>
      <c r="J2117" s="178"/>
      <c r="K2117" s="178"/>
      <c r="L2117" s="178"/>
    </row>
    <row r="2118" spans="1:12" ht="15.75" x14ac:dyDescent="0.25">
      <c r="A2118" s="194"/>
      <c r="B2118" s="144" t="s">
        <v>1422</v>
      </c>
      <c r="C2118" s="194"/>
      <c r="D2118" s="194"/>
      <c r="E2118" s="144"/>
      <c r="F2118" s="178"/>
      <c r="G2118" s="179">
        <v>0</v>
      </c>
      <c r="H2118" s="179">
        <f t="shared" si="35"/>
        <v>0</v>
      </c>
      <c r="I2118" s="178"/>
      <c r="J2118" s="178"/>
      <c r="K2118" s="178"/>
      <c r="L2118" s="178"/>
    </row>
    <row r="2119" spans="1:12" ht="15.75" x14ac:dyDescent="0.25">
      <c r="A2119" s="409"/>
      <c r="B2119" s="144" t="s">
        <v>1423</v>
      </c>
      <c r="C2119" s="409"/>
      <c r="D2119" s="409"/>
      <c r="E2119" s="406"/>
      <c r="F2119" s="178"/>
      <c r="G2119" s="179">
        <v>0</v>
      </c>
      <c r="H2119" s="179">
        <f t="shared" si="35"/>
        <v>0</v>
      </c>
      <c r="I2119" s="178"/>
      <c r="J2119" s="178"/>
      <c r="K2119" s="178"/>
      <c r="L2119" s="178"/>
    </row>
    <row r="2120" spans="1:12" ht="15.75" x14ac:dyDescent="0.25">
      <c r="A2120" s="409"/>
      <c r="B2120" s="144" t="s">
        <v>1424</v>
      </c>
      <c r="C2120" s="409"/>
      <c r="D2120" s="409"/>
      <c r="E2120" s="406"/>
      <c r="F2120" s="178"/>
      <c r="G2120" s="179">
        <v>0</v>
      </c>
      <c r="H2120" s="179">
        <f t="shared" si="35"/>
        <v>0</v>
      </c>
      <c r="I2120" s="178"/>
      <c r="J2120" s="178"/>
      <c r="K2120" s="178"/>
      <c r="L2120" s="178"/>
    </row>
    <row r="2121" spans="1:12" ht="31.5" x14ac:dyDescent="0.25">
      <c r="A2121" s="194"/>
      <c r="B2121" s="144" t="s">
        <v>1425</v>
      </c>
      <c r="C2121" s="194"/>
      <c r="D2121" s="194"/>
      <c r="E2121" s="144"/>
      <c r="F2121" s="178"/>
      <c r="G2121" s="179">
        <v>0</v>
      </c>
      <c r="H2121" s="179">
        <f t="shared" si="35"/>
        <v>0</v>
      </c>
      <c r="I2121" s="178"/>
      <c r="J2121" s="178"/>
      <c r="K2121" s="178"/>
      <c r="L2121" s="178"/>
    </row>
    <row r="2122" spans="1:12" ht="15.75" x14ac:dyDescent="0.25">
      <c r="A2122" s="194"/>
      <c r="B2122" s="144" t="s">
        <v>1426</v>
      </c>
      <c r="C2122" s="194"/>
      <c r="D2122" s="194"/>
      <c r="E2122" s="144"/>
      <c r="F2122" s="178"/>
      <c r="G2122" s="179">
        <v>0</v>
      </c>
      <c r="H2122" s="179">
        <f t="shared" si="35"/>
        <v>0</v>
      </c>
      <c r="I2122" s="178"/>
      <c r="J2122" s="178"/>
      <c r="K2122" s="178"/>
      <c r="L2122" s="178"/>
    </row>
    <row r="2123" spans="1:12" ht="15.75" x14ac:dyDescent="0.25">
      <c r="A2123" s="194"/>
      <c r="B2123" s="144" t="s">
        <v>1427</v>
      </c>
      <c r="C2123" s="194"/>
      <c r="D2123" s="194"/>
      <c r="E2123" s="144"/>
      <c r="F2123" s="178"/>
      <c r="G2123" s="179">
        <v>0</v>
      </c>
      <c r="H2123" s="179">
        <f t="shared" si="35"/>
        <v>0</v>
      </c>
      <c r="I2123" s="178"/>
      <c r="J2123" s="178"/>
      <c r="K2123" s="178"/>
      <c r="L2123" s="178"/>
    </row>
    <row r="2124" spans="1:12" ht="15.75" x14ac:dyDescent="0.25">
      <c r="A2124" s="194"/>
      <c r="B2124" s="144" t="s">
        <v>1428</v>
      </c>
      <c r="C2124" s="194"/>
      <c r="D2124" s="194"/>
      <c r="E2124" s="144"/>
      <c r="F2124" s="178"/>
      <c r="G2124" s="179">
        <v>0</v>
      </c>
      <c r="H2124" s="179">
        <f t="shared" si="35"/>
        <v>0</v>
      </c>
      <c r="I2124" s="178"/>
      <c r="J2124" s="178"/>
      <c r="K2124" s="178"/>
      <c r="L2124" s="178"/>
    </row>
    <row r="2125" spans="1:12" ht="15.75" x14ac:dyDescent="0.25">
      <c r="A2125" s="194"/>
      <c r="B2125" s="144" t="s">
        <v>1429</v>
      </c>
      <c r="C2125" s="194"/>
      <c r="D2125" s="194"/>
      <c r="E2125" s="144"/>
      <c r="F2125" s="178"/>
      <c r="G2125" s="179">
        <v>0</v>
      </c>
      <c r="H2125" s="179">
        <f t="shared" si="35"/>
        <v>0</v>
      </c>
      <c r="I2125" s="178"/>
      <c r="J2125" s="178"/>
      <c r="K2125" s="178"/>
      <c r="L2125" s="178"/>
    </row>
    <row r="2126" spans="1:12" ht="15.75" x14ac:dyDescent="0.25">
      <c r="A2126" s="194"/>
      <c r="B2126" s="144" t="s">
        <v>1430</v>
      </c>
      <c r="C2126" s="194"/>
      <c r="D2126" s="194"/>
      <c r="E2126" s="144"/>
      <c r="F2126" s="178"/>
      <c r="G2126" s="179">
        <v>0</v>
      </c>
      <c r="H2126" s="179">
        <f t="shared" si="35"/>
        <v>0</v>
      </c>
      <c r="I2126" s="178"/>
      <c r="J2126" s="178"/>
      <c r="K2126" s="178"/>
      <c r="L2126" s="178"/>
    </row>
    <row r="2127" spans="1:12" ht="15.75" x14ac:dyDescent="0.25">
      <c r="A2127" s="194"/>
      <c r="B2127" s="144" t="s">
        <v>1431</v>
      </c>
      <c r="C2127" s="194"/>
      <c r="D2127" s="194"/>
      <c r="E2127" s="144"/>
      <c r="F2127" s="178"/>
      <c r="G2127" s="179">
        <v>0</v>
      </c>
      <c r="H2127" s="179">
        <f t="shared" si="35"/>
        <v>0</v>
      </c>
      <c r="I2127" s="178"/>
      <c r="J2127" s="178"/>
      <c r="K2127" s="178"/>
      <c r="L2127" s="178"/>
    </row>
    <row r="2128" spans="1:12" ht="15.75" x14ac:dyDescent="0.25">
      <c r="A2128" s="194"/>
      <c r="B2128" s="144" t="s">
        <v>1432</v>
      </c>
      <c r="C2128" s="194"/>
      <c r="D2128" s="194"/>
      <c r="E2128" s="144"/>
      <c r="F2128" s="178"/>
      <c r="G2128" s="179">
        <v>0</v>
      </c>
      <c r="H2128" s="179">
        <f t="shared" si="35"/>
        <v>0</v>
      </c>
      <c r="I2128" s="178"/>
      <c r="J2128" s="178"/>
      <c r="K2128" s="178"/>
      <c r="L2128" s="178"/>
    </row>
    <row r="2129" spans="1:12" ht="31.5" x14ac:dyDescent="0.25">
      <c r="A2129" s="194" t="s">
        <v>1433</v>
      </c>
      <c r="B2129" s="189" t="s">
        <v>1434</v>
      </c>
      <c r="C2129" s="194">
        <v>8033586</v>
      </c>
      <c r="D2129" s="194"/>
      <c r="E2129" s="144"/>
      <c r="F2129" s="178">
        <v>8</v>
      </c>
      <c r="G2129" s="179">
        <f>1.1*2320500</f>
        <v>2552550</v>
      </c>
      <c r="H2129" s="179">
        <f t="shared" si="35"/>
        <v>20420400</v>
      </c>
      <c r="I2129" s="178"/>
      <c r="J2129" s="178"/>
      <c r="K2129" s="178"/>
      <c r="L2129" s="178"/>
    </row>
    <row r="2130" spans="1:12" ht="15.75" x14ac:dyDescent="0.25">
      <c r="A2130" s="194"/>
      <c r="B2130" s="144" t="s">
        <v>1415</v>
      </c>
      <c r="C2130" s="194"/>
      <c r="D2130" s="410"/>
      <c r="E2130" s="410"/>
      <c r="F2130" s="178"/>
      <c r="G2130" s="179">
        <v>0</v>
      </c>
      <c r="H2130" s="179">
        <f t="shared" si="35"/>
        <v>0</v>
      </c>
      <c r="I2130" s="178"/>
      <c r="J2130" s="178"/>
      <c r="K2130" s="178"/>
      <c r="L2130" s="178"/>
    </row>
    <row r="2131" spans="1:12" ht="18.75" x14ac:dyDescent="0.25">
      <c r="A2131" s="194"/>
      <c r="B2131" s="144" t="s">
        <v>1586</v>
      </c>
      <c r="C2131" s="194"/>
      <c r="D2131" s="410"/>
      <c r="E2131" s="410"/>
      <c r="F2131" s="178"/>
      <c r="G2131" s="179">
        <v>0</v>
      </c>
      <c r="H2131" s="179">
        <f t="shared" si="35"/>
        <v>0</v>
      </c>
      <c r="I2131" s="178"/>
      <c r="J2131" s="178"/>
      <c r="K2131" s="178"/>
      <c r="L2131" s="178"/>
    </row>
    <row r="2132" spans="1:12" ht="15.75" x14ac:dyDescent="0.25">
      <c r="A2132" s="194"/>
      <c r="B2132" s="144" t="s">
        <v>1435</v>
      </c>
      <c r="C2132" s="194"/>
      <c r="D2132" s="410"/>
      <c r="E2132" s="410"/>
      <c r="F2132" s="178"/>
      <c r="G2132" s="179">
        <v>0</v>
      </c>
      <c r="H2132" s="179">
        <f t="shared" si="35"/>
        <v>0</v>
      </c>
      <c r="I2132" s="178"/>
      <c r="J2132" s="178"/>
      <c r="K2132" s="178"/>
      <c r="L2132" s="178"/>
    </row>
    <row r="2133" spans="1:12" ht="15.75" x14ac:dyDescent="0.25">
      <c r="A2133" s="194"/>
      <c r="B2133" s="144" t="s">
        <v>1436</v>
      </c>
      <c r="C2133" s="194"/>
      <c r="D2133" s="194"/>
      <c r="E2133" s="144"/>
      <c r="F2133" s="178">
        <v>2</v>
      </c>
      <c r="G2133" s="179">
        <f>1.1*8053500</f>
        <v>8858850</v>
      </c>
      <c r="H2133" s="179">
        <f t="shared" si="35"/>
        <v>17717700</v>
      </c>
      <c r="I2133" s="178"/>
      <c r="J2133" s="178"/>
      <c r="K2133" s="178"/>
      <c r="L2133" s="178"/>
    </row>
    <row r="2134" spans="1:12" ht="15.75" x14ac:dyDescent="0.25">
      <c r="A2134" s="194" t="s">
        <v>1437</v>
      </c>
      <c r="B2134" s="189" t="s">
        <v>1438</v>
      </c>
      <c r="C2134" s="194">
        <v>8035612</v>
      </c>
      <c r="D2134" s="194"/>
      <c r="E2134" s="144"/>
      <c r="F2134" s="178"/>
      <c r="G2134" s="179">
        <v>0</v>
      </c>
      <c r="H2134" s="179">
        <f t="shared" si="35"/>
        <v>0</v>
      </c>
      <c r="I2134" s="178"/>
      <c r="J2134" s="178"/>
      <c r="K2134" s="178"/>
      <c r="L2134" s="178"/>
    </row>
    <row r="2135" spans="1:12" ht="15.75" x14ac:dyDescent="0.25">
      <c r="A2135" s="194"/>
      <c r="B2135" s="144" t="s">
        <v>1415</v>
      </c>
      <c r="C2135" s="194"/>
      <c r="D2135" s="194"/>
      <c r="E2135" s="144"/>
      <c r="F2135" s="178"/>
      <c r="G2135" s="179">
        <v>0</v>
      </c>
      <c r="H2135" s="179">
        <f t="shared" si="35"/>
        <v>0</v>
      </c>
      <c r="I2135" s="178"/>
      <c r="J2135" s="178"/>
      <c r="K2135" s="178"/>
      <c r="L2135" s="178"/>
    </row>
    <row r="2136" spans="1:12" ht="31.5" x14ac:dyDescent="0.25">
      <c r="A2136" s="194"/>
      <c r="B2136" s="144" t="s">
        <v>1439</v>
      </c>
      <c r="C2136" s="194"/>
      <c r="D2136" s="194"/>
      <c r="E2136" s="144"/>
      <c r="F2136" s="178"/>
      <c r="G2136" s="179">
        <v>0</v>
      </c>
      <c r="H2136" s="179">
        <f t="shared" si="35"/>
        <v>0</v>
      </c>
      <c r="I2136" s="178"/>
      <c r="J2136" s="178"/>
      <c r="K2136" s="178"/>
      <c r="L2136" s="178"/>
    </row>
    <row r="2137" spans="1:12" ht="15.75" x14ac:dyDescent="0.25">
      <c r="A2137" s="194"/>
      <c r="B2137" s="144" t="s">
        <v>1422</v>
      </c>
      <c r="C2137" s="194"/>
      <c r="D2137" s="194"/>
      <c r="E2137" s="144"/>
      <c r="F2137" s="178"/>
      <c r="G2137" s="179">
        <v>0</v>
      </c>
      <c r="H2137" s="179">
        <f t="shared" si="35"/>
        <v>0</v>
      </c>
      <c r="I2137" s="178"/>
      <c r="J2137" s="178"/>
      <c r="K2137" s="178"/>
      <c r="L2137" s="178"/>
    </row>
    <row r="2138" spans="1:12" ht="15.75" x14ac:dyDescent="0.25">
      <c r="A2138" s="194"/>
      <c r="B2138" s="144" t="s">
        <v>1440</v>
      </c>
      <c r="C2138" s="194"/>
      <c r="D2138" s="194"/>
      <c r="E2138" s="144"/>
      <c r="F2138" s="178"/>
      <c r="G2138" s="179">
        <v>0</v>
      </c>
      <c r="H2138" s="179">
        <f t="shared" si="35"/>
        <v>0</v>
      </c>
      <c r="I2138" s="178"/>
      <c r="J2138" s="178"/>
      <c r="K2138" s="178"/>
      <c r="L2138" s="178"/>
    </row>
    <row r="2139" spans="1:12" ht="15.75" x14ac:dyDescent="0.25">
      <c r="A2139" s="194"/>
      <c r="B2139" s="144" t="s">
        <v>1441</v>
      </c>
      <c r="C2139" s="194"/>
      <c r="D2139" s="194"/>
      <c r="E2139" s="144"/>
      <c r="F2139" s="178"/>
      <c r="G2139" s="179">
        <v>0</v>
      </c>
      <c r="H2139" s="179">
        <f t="shared" si="35"/>
        <v>0</v>
      </c>
      <c r="I2139" s="178"/>
      <c r="J2139" s="178"/>
      <c r="K2139" s="178"/>
      <c r="L2139" s="178"/>
    </row>
    <row r="2140" spans="1:12" ht="15.75" x14ac:dyDescent="0.25">
      <c r="A2140" s="194"/>
      <c r="B2140" s="144" t="s">
        <v>1442</v>
      </c>
      <c r="C2140" s="194"/>
      <c r="D2140" s="194"/>
      <c r="E2140" s="144"/>
      <c r="F2140" s="178"/>
      <c r="G2140" s="179">
        <v>0</v>
      </c>
      <c r="H2140" s="179">
        <f t="shared" si="35"/>
        <v>0</v>
      </c>
      <c r="I2140" s="178"/>
      <c r="J2140" s="178"/>
      <c r="K2140" s="178"/>
      <c r="L2140" s="178"/>
    </row>
    <row r="2141" spans="1:12" ht="15.75" x14ac:dyDescent="0.25">
      <c r="A2141" s="194" t="s">
        <v>1443</v>
      </c>
      <c r="B2141" s="189" t="s">
        <v>1444</v>
      </c>
      <c r="C2141" s="194">
        <v>8025736</v>
      </c>
      <c r="D2141" s="194"/>
      <c r="E2141" s="144"/>
      <c r="F2141" s="178">
        <v>8</v>
      </c>
      <c r="G2141" s="179">
        <f>1.1*7043400</f>
        <v>7747740.0000000009</v>
      </c>
      <c r="H2141" s="179">
        <f t="shared" si="35"/>
        <v>61981920.000000007</v>
      </c>
      <c r="I2141" s="178"/>
      <c r="J2141" s="178"/>
      <c r="K2141" s="178"/>
      <c r="L2141" s="178"/>
    </row>
    <row r="2142" spans="1:12" ht="15.75" x14ac:dyDescent="0.25">
      <c r="A2142" s="194"/>
      <c r="B2142" s="144" t="s">
        <v>1415</v>
      </c>
      <c r="C2142" s="194"/>
      <c r="D2142" s="196"/>
      <c r="E2142" s="196"/>
      <c r="F2142" s="178"/>
      <c r="G2142" s="179">
        <v>0</v>
      </c>
      <c r="H2142" s="179">
        <f t="shared" si="35"/>
        <v>0</v>
      </c>
      <c r="I2142" s="178"/>
      <c r="J2142" s="178"/>
      <c r="K2142" s="178"/>
      <c r="L2142" s="178"/>
    </row>
    <row r="2143" spans="1:12" ht="15.75" x14ac:dyDescent="0.25">
      <c r="A2143" s="194"/>
      <c r="B2143" s="144" t="s">
        <v>1445</v>
      </c>
      <c r="C2143" s="194"/>
      <c r="D2143" s="196"/>
      <c r="E2143" s="196"/>
      <c r="F2143" s="178"/>
      <c r="G2143" s="179">
        <v>0</v>
      </c>
      <c r="H2143" s="179">
        <f t="shared" si="35"/>
        <v>0</v>
      </c>
      <c r="I2143" s="178"/>
      <c r="J2143" s="178"/>
      <c r="K2143" s="178"/>
      <c r="L2143" s="178"/>
    </row>
    <row r="2144" spans="1:12" ht="15.75" x14ac:dyDescent="0.25">
      <c r="A2144" s="194"/>
      <c r="B2144" s="144" t="s">
        <v>1446</v>
      </c>
      <c r="C2144" s="194"/>
      <c r="D2144" s="196"/>
      <c r="E2144" s="196"/>
      <c r="F2144" s="178"/>
      <c r="G2144" s="179">
        <v>0</v>
      </c>
      <c r="H2144" s="179">
        <f t="shared" si="35"/>
        <v>0</v>
      </c>
      <c r="I2144" s="178"/>
      <c r="J2144" s="178"/>
      <c r="K2144" s="178"/>
      <c r="L2144" s="178"/>
    </row>
    <row r="2145" spans="1:12" ht="15.75" x14ac:dyDescent="0.25">
      <c r="A2145" s="194"/>
      <c r="B2145" s="144" t="s">
        <v>1447</v>
      </c>
      <c r="C2145" s="194"/>
      <c r="D2145" s="196"/>
      <c r="E2145" s="196"/>
      <c r="F2145" s="178"/>
      <c r="G2145" s="179">
        <v>0</v>
      </c>
      <c r="H2145" s="179">
        <f t="shared" si="35"/>
        <v>0</v>
      </c>
      <c r="I2145" s="178"/>
      <c r="J2145" s="178"/>
      <c r="K2145" s="178"/>
      <c r="L2145" s="178"/>
    </row>
    <row r="2146" spans="1:12" ht="18.75" x14ac:dyDescent="0.25">
      <c r="A2146" s="194"/>
      <c r="B2146" s="144" t="s">
        <v>1587</v>
      </c>
      <c r="C2146" s="194"/>
      <c r="D2146" s="196"/>
      <c r="E2146" s="196"/>
      <c r="F2146" s="178"/>
      <c r="G2146" s="179">
        <v>0</v>
      </c>
      <c r="H2146" s="179">
        <f t="shared" si="35"/>
        <v>0</v>
      </c>
      <c r="I2146" s="178"/>
      <c r="J2146" s="178"/>
      <c r="K2146" s="178"/>
      <c r="L2146" s="178"/>
    </row>
    <row r="2147" spans="1:12" ht="15.75" x14ac:dyDescent="0.25">
      <c r="A2147" s="194"/>
      <c r="B2147" s="144" t="s">
        <v>1448</v>
      </c>
      <c r="C2147" s="194"/>
      <c r="D2147" s="196"/>
      <c r="E2147" s="196"/>
      <c r="F2147" s="178"/>
      <c r="G2147" s="179">
        <v>0</v>
      </c>
      <c r="H2147" s="179">
        <f t="shared" si="35"/>
        <v>0</v>
      </c>
      <c r="I2147" s="178"/>
      <c r="J2147" s="178"/>
      <c r="K2147" s="178"/>
      <c r="L2147" s="178"/>
    </row>
    <row r="2148" spans="1:12" ht="15.75" x14ac:dyDescent="0.25">
      <c r="A2148" s="194"/>
      <c r="B2148" s="144" t="s">
        <v>1449</v>
      </c>
      <c r="C2148" s="194"/>
      <c r="D2148" s="196"/>
      <c r="E2148" s="196"/>
      <c r="F2148" s="178"/>
      <c r="G2148" s="179">
        <v>0</v>
      </c>
      <c r="H2148" s="179">
        <f t="shared" si="35"/>
        <v>0</v>
      </c>
      <c r="I2148" s="178"/>
      <c r="J2148" s="178"/>
      <c r="K2148" s="178"/>
      <c r="L2148" s="178"/>
    </row>
    <row r="2149" spans="1:12" ht="15.75" x14ac:dyDescent="0.25">
      <c r="A2149" s="194"/>
      <c r="B2149" s="144" t="s">
        <v>1450</v>
      </c>
      <c r="C2149" s="194"/>
      <c r="D2149" s="194"/>
      <c r="E2149" s="144"/>
      <c r="F2149" s="178"/>
      <c r="G2149" s="179">
        <v>0</v>
      </c>
      <c r="H2149" s="179">
        <f t="shared" si="35"/>
        <v>0</v>
      </c>
      <c r="I2149" s="178"/>
      <c r="J2149" s="178"/>
      <c r="K2149" s="178"/>
      <c r="L2149" s="178"/>
    </row>
    <row r="2150" spans="1:12" ht="15.75" x14ac:dyDescent="0.25">
      <c r="A2150" s="194"/>
      <c r="B2150" s="144" t="s">
        <v>1422</v>
      </c>
      <c r="C2150" s="194"/>
      <c r="D2150" s="194"/>
      <c r="E2150" s="144"/>
      <c r="F2150" s="178"/>
      <c r="G2150" s="179">
        <v>0</v>
      </c>
      <c r="H2150" s="179">
        <f t="shared" si="35"/>
        <v>0</v>
      </c>
      <c r="I2150" s="178"/>
      <c r="J2150" s="178"/>
      <c r="K2150" s="178"/>
      <c r="L2150" s="178"/>
    </row>
    <row r="2151" spans="1:12" ht="15.75" x14ac:dyDescent="0.25">
      <c r="A2151" s="194"/>
      <c r="B2151" s="144" t="s">
        <v>1451</v>
      </c>
      <c r="C2151" s="194"/>
      <c r="D2151" s="194"/>
      <c r="E2151" s="144"/>
      <c r="F2151" s="178"/>
      <c r="G2151" s="179">
        <v>0</v>
      </c>
      <c r="H2151" s="179">
        <f t="shared" si="35"/>
        <v>0</v>
      </c>
      <c r="I2151" s="178"/>
      <c r="J2151" s="178"/>
      <c r="K2151" s="178"/>
      <c r="L2151" s="178"/>
    </row>
    <row r="2152" spans="1:12" ht="15.75" x14ac:dyDescent="0.25">
      <c r="A2152" s="194" t="s">
        <v>1452</v>
      </c>
      <c r="B2152" s="189" t="s">
        <v>1453</v>
      </c>
      <c r="C2152" s="194">
        <v>8025737</v>
      </c>
      <c r="D2152" s="194"/>
      <c r="E2152" s="144"/>
      <c r="F2152" s="178">
        <v>2</v>
      </c>
      <c r="G2152" s="179">
        <f>1.1*6552000</f>
        <v>7207200.0000000009</v>
      </c>
      <c r="H2152" s="179">
        <f t="shared" si="35"/>
        <v>14414400.000000002</v>
      </c>
      <c r="I2152" s="178"/>
      <c r="J2152" s="178"/>
      <c r="K2152" s="178"/>
      <c r="L2152" s="178"/>
    </row>
    <row r="2153" spans="1:12" ht="15.75" x14ac:dyDescent="0.25">
      <c r="A2153" s="194"/>
      <c r="B2153" s="144" t="s">
        <v>1415</v>
      </c>
      <c r="C2153" s="194"/>
      <c r="D2153" s="194"/>
      <c r="E2153" s="144"/>
      <c r="F2153" s="178"/>
      <c r="G2153" s="179">
        <v>0</v>
      </c>
      <c r="H2153" s="179">
        <f t="shared" si="35"/>
        <v>0</v>
      </c>
      <c r="I2153" s="178"/>
      <c r="J2153" s="178"/>
      <c r="K2153" s="178"/>
      <c r="L2153" s="178"/>
    </row>
    <row r="2154" spans="1:12" ht="15.75" x14ac:dyDescent="0.25">
      <c r="A2154" s="194"/>
      <c r="B2154" s="144" t="s">
        <v>1445</v>
      </c>
      <c r="C2154" s="194"/>
      <c r="D2154" s="194"/>
      <c r="E2154" s="144"/>
      <c r="F2154" s="178"/>
      <c r="G2154" s="179">
        <v>0</v>
      </c>
      <c r="H2154" s="179">
        <f t="shared" si="35"/>
        <v>0</v>
      </c>
      <c r="I2154" s="178"/>
      <c r="J2154" s="178"/>
      <c r="K2154" s="178"/>
      <c r="L2154" s="178"/>
    </row>
    <row r="2155" spans="1:12" ht="15.75" x14ac:dyDescent="0.25">
      <c r="A2155" s="194"/>
      <c r="B2155" s="144" t="s">
        <v>1454</v>
      </c>
      <c r="C2155" s="194"/>
      <c r="D2155" s="196"/>
      <c r="E2155" s="144"/>
      <c r="F2155" s="178"/>
      <c r="G2155" s="179">
        <v>0</v>
      </c>
      <c r="H2155" s="179">
        <f t="shared" si="35"/>
        <v>0</v>
      </c>
      <c r="I2155" s="178"/>
      <c r="J2155" s="178"/>
      <c r="K2155" s="178"/>
      <c r="L2155" s="178"/>
    </row>
    <row r="2156" spans="1:12" ht="15.75" x14ac:dyDescent="0.25">
      <c r="A2156" s="194"/>
      <c r="B2156" s="144" t="s">
        <v>1455</v>
      </c>
      <c r="C2156" s="194"/>
      <c r="D2156" s="194"/>
      <c r="E2156" s="144"/>
      <c r="F2156" s="178"/>
      <c r="G2156" s="179">
        <v>0</v>
      </c>
      <c r="H2156" s="179">
        <f t="shared" si="35"/>
        <v>0</v>
      </c>
      <c r="I2156" s="178"/>
      <c r="J2156" s="178"/>
      <c r="K2156" s="178"/>
      <c r="L2156" s="178"/>
    </row>
    <row r="2157" spans="1:12" ht="15.75" x14ac:dyDescent="0.25">
      <c r="A2157" s="194"/>
      <c r="B2157" s="144" t="s">
        <v>1456</v>
      </c>
      <c r="C2157" s="194"/>
      <c r="D2157" s="194"/>
      <c r="E2157" s="144"/>
      <c r="F2157" s="178"/>
      <c r="G2157" s="179">
        <v>0</v>
      </c>
      <c r="H2157" s="179">
        <f t="shared" si="35"/>
        <v>0</v>
      </c>
      <c r="I2157" s="178"/>
      <c r="J2157" s="178"/>
      <c r="K2157" s="178"/>
      <c r="L2157" s="178"/>
    </row>
    <row r="2158" spans="1:12" ht="15.75" x14ac:dyDescent="0.25">
      <c r="A2158" s="194"/>
      <c r="B2158" s="144" t="s">
        <v>1457</v>
      </c>
      <c r="C2158" s="194"/>
      <c r="D2158" s="194"/>
      <c r="E2158" s="144"/>
      <c r="F2158" s="178"/>
      <c r="G2158" s="179">
        <v>0</v>
      </c>
      <c r="H2158" s="179">
        <f t="shared" si="35"/>
        <v>0</v>
      </c>
      <c r="I2158" s="178"/>
      <c r="J2158" s="178"/>
      <c r="K2158" s="178"/>
      <c r="L2158" s="178"/>
    </row>
    <row r="2159" spans="1:12" ht="18.75" x14ac:dyDescent="0.25">
      <c r="A2159" s="194"/>
      <c r="B2159" s="144" t="s">
        <v>1587</v>
      </c>
      <c r="C2159" s="194"/>
      <c r="D2159" s="194"/>
      <c r="E2159" s="144"/>
      <c r="F2159" s="178"/>
      <c r="G2159" s="179">
        <v>0</v>
      </c>
      <c r="H2159" s="179">
        <f t="shared" si="35"/>
        <v>0</v>
      </c>
      <c r="I2159" s="178"/>
      <c r="J2159" s="178"/>
      <c r="K2159" s="178"/>
      <c r="L2159" s="178"/>
    </row>
    <row r="2160" spans="1:12" ht="15.75" x14ac:dyDescent="0.25">
      <c r="A2160" s="194"/>
      <c r="B2160" s="144" t="s">
        <v>1458</v>
      </c>
      <c r="C2160" s="194"/>
      <c r="D2160" s="194"/>
      <c r="E2160" s="144"/>
      <c r="F2160" s="178"/>
      <c r="G2160" s="179">
        <v>0</v>
      </c>
      <c r="H2160" s="179">
        <f t="shared" si="35"/>
        <v>0</v>
      </c>
      <c r="I2160" s="178"/>
      <c r="J2160" s="178"/>
      <c r="K2160" s="178"/>
      <c r="L2160" s="178"/>
    </row>
    <row r="2161" spans="1:12" ht="15.75" x14ac:dyDescent="0.25">
      <c r="A2161" s="194"/>
      <c r="B2161" s="144" t="s">
        <v>1449</v>
      </c>
      <c r="C2161" s="194"/>
      <c r="D2161" s="194"/>
      <c r="E2161" s="144"/>
      <c r="F2161" s="178"/>
      <c r="G2161" s="179">
        <v>0</v>
      </c>
      <c r="H2161" s="179">
        <f t="shared" si="35"/>
        <v>0</v>
      </c>
      <c r="I2161" s="178"/>
      <c r="J2161" s="178"/>
      <c r="K2161" s="178"/>
      <c r="L2161" s="178"/>
    </row>
    <row r="2162" spans="1:12" ht="15.75" x14ac:dyDescent="0.25">
      <c r="A2162" s="194"/>
      <c r="B2162" s="144" t="s">
        <v>1450</v>
      </c>
      <c r="C2162" s="194"/>
      <c r="D2162" s="194"/>
      <c r="E2162" s="144"/>
      <c r="F2162" s="178"/>
      <c r="G2162" s="179">
        <v>0</v>
      </c>
      <c r="H2162" s="179">
        <f t="shared" si="35"/>
        <v>0</v>
      </c>
      <c r="I2162" s="178"/>
      <c r="J2162" s="178"/>
      <c r="K2162" s="178"/>
      <c r="L2162" s="178"/>
    </row>
    <row r="2163" spans="1:12" ht="15.75" x14ac:dyDescent="0.25">
      <c r="A2163" s="194"/>
      <c r="B2163" s="144" t="s">
        <v>1422</v>
      </c>
      <c r="C2163" s="194"/>
      <c r="D2163" s="194"/>
      <c r="E2163" s="144"/>
      <c r="F2163" s="178"/>
      <c r="G2163" s="179">
        <v>0</v>
      </c>
      <c r="H2163" s="179">
        <f t="shared" si="35"/>
        <v>0</v>
      </c>
      <c r="I2163" s="178"/>
      <c r="J2163" s="178"/>
      <c r="K2163" s="178"/>
      <c r="L2163" s="178"/>
    </row>
    <row r="2164" spans="1:12" ht="15.75" x14ac:dyDescent="0.25">
      <c r="A2164" s="194"/>
      <c r="B2164" s="144" t="s">
        <v>1451</v>
      </c>
      <c r="C2164" s="194"/>
      <c r="D2164" s="194"/>
      <c r="E2164" s="144"/>
      <c r="F2164" s="178"/>
      <c r="G2164" s="179">
        <v>0</v>
      </c>
      <c r="H2164" s="179">
        <f t="shared" si="35"/>
        <v>0</v>
      </c>
      <c r="I2164" s="178"/>
      <c r="J2164" s="178"/>
      <c r="K2164" s="178"/>
      <c r="L2164" s="178"/>
    </row>
    <row r="2165" spans="1:12" ht="15.75" x14ac:dyDescent="0.25">
      <c r="A2165" s="194" t="s">
        <v>1459</v>
      </c>
      <c r="B2165" s="189" t="s">
        <v>1460</v>
      </c>
      <c r="C2165" s="194">
        <v>8032692</v>
      </c>
      <c r="D2165" s="194"/>
      <c r="E2165" s="144"/>
      <c r="F2165" s="178">
        <v>2</v>
      </c>
      <c r="G2165" s="179">
        <f>1.1*149467500</f>
        <v>164414250</v>
      </c>
      <c r="H2165" s="179">
        <f t="shared" si="35"/>
        <v>328828500</v>
      </c>
      <c r="I2165" s="178"/>
      <c r="J2165" s="178"/>
      <c r="K2165" s="178"/>
      <c r="L2165" s="178"/>
    </row>
    <row r="2166" spans="1:12" ht="15.75" x14ac:dyDescent="0.25">
      <c r="A2166" s="194"/>
      <c r="B2166" s="144" t="s">
        <v>1415</v>
      </c>
      <c r="C2166" s="194"/>
      <c r="D2166" s="194"/>
      <c r="E2166" s="144"/>
      <c r="F2166" s="178"/>
      <c r="G2166" s="179">
        <v>0</v>
      </c>
      <c r="H2166" s="179">
        <f t="shared" si="35"/>
        <v>0</v>
      </c>
      <c r="I2166" s="178"/>
      <c r="J2166" s="178"/>
      <c r="K2166" s="178"/>
      <c r="L2166" s="178"/>
    </row>
    <row r="2167" spans="1:12" ht="15.75" x14ac:dyDescent="0.25">
      <c r="A2167" s="194"/>
      <c r="B2167" s="144" t="s">
        <v>1417</v>
      </c>
      <c r="C2167" s="194"/>
      <c r="D2167" s="194"/>
      <c r="E2167" s="144"/>
      <c r="F2167" s="178"/>
      <c r="G2167" s="179">
        <v>0</v>
      </c>
      <c r="H2167" s="179">
        <f t="shared" si="35"/>
        <v>0</v>
      </c>
      <c r="I2167" s="178"/>
      <c r="J2167" s="178"/>
      <c r="K2167" s="178"/>
      <c r="L2167" s="178"/>
    </row>
    <row r="2168" spans="1:12" ht="15.75" x14ac:dyDescent="0.25">
      <c r="A2168" s="194"/>
      <c r="B2168" s="144" t="s">
        <v>1461</v>
      </c>
      <c r="C2168" s="194"/>
      <c r="D2168" s="194"/>
      <c r="E2168" s="144"/>
      <c r="F2168" s="178"/>
      <c r="G2168" s="179">
        <v>0</v>
      </c>
      <c r="H2168" s="179">
        <f t="shared" ref="H2168:H2231" si="36">+G2168*F2168</f>
        <v>0</v>
      </c>
      <c r="I2168" s="178"/>
      <c r="J2168" s="178"/>
      <c r="K2168" s="178"/>
      <c r="L2168" s="178"/>
    </row>
    <row r="2169" spans="1:12" ht="15.75" x14ac:dyDescent="0.25">
      <c r="A2169" s="194"/>
      <c r="B2169" s="144" t="s">
        <v>1462</v>
      </c>
      <c r="C2169" s="194"/>
      <c r="D2169" s="194"/>
      <c r="E2169" s="144"/>
      <c r="F2169" s="178"/>
      <c r="G2169" s="179">
        <v>0</v>
      </c>
      <c r="H2169" s="179">
        <f t="shared" si="36"/>
        <v>0</v>
      </c>
      <c r="I2169" s="178"/>
      <c r="J2169" s="178"/>
      <c r="K2169" s="178"/>
      <c r="L2169" s="178"/>
    </row>
    <row r="2170" spans="1:12" ht="31.5" x14ac:dyDescent="0.25">
      <c r="A2170" s="194"/>
      <c r="B2170" s="144" t="s">
        <v>1463</v>
      </c>
      <c r="C2170" s="194"/>
      <c r="D2170" s="194"/>
      <c r="E2170" s="144"/>
      <c r="F2170" s="178"/>
      <c r="G2170" s="179">
        <v>0</v>
      </c>
      <c r="H2170" s="179">
        <f t="shared" si="36"/>
        <v>0</v>
      </c>
      <c r="I2170" s="178"/>
      <c r="J2170" s="178"/>
      <c r="K2170" s="178"/>
      <c r="L2170" s="178"/>
    </row>
    <row r="2171" spans="1:12" ht="15.75" x14ac:dyDescent="0.25">
      <c r="A2171" s="194"/>
      <c r="B2171" s="144" t="s">
        <v>1418</v>
      </c>
      <c r="C2171" s="194"/>
      <c r="D2171" s="194"/>
      <c r="E2171" s="144"/>
      <c r="F2171" s="178"/>
      <c r="G2171" s="179">
        <v>0</v>
      </c>
      <c r="H2171" s="179">
        <f t="shared" si="36"/>
        <v>0</v>
      </c>
      <c r="I2171" s="178"/>
      <c r="J2171" s="178"/>
      <c r="K2171" s="178"/>
      <c r="L2171" s="178"/>
    </row>
    <row r="2172" spans="1:12" ht="15.75" x14ac:dyDescent="0.25">
      <c r="A2172" s="194"/>
      <c r="B2172" s="144" t="s">
        <v>1464</v>
      </c>
      <c r="C2172" s="194"/>
      <c r="D2172" s="194"/>
      <c r="E2172" s="144"/>
      <c r="F2172" s="178"/>
      <c r="G2172" s="179">
        <v>0</v>
      </c>
      <c r="H2172" s="179">
        <f t="shared" si="36"/>
        <v>0</v>
      </c>
      <c r="I2172" s="178"/>
      <c r="J2172" s="178"/>
      <c r="K2172" s="178"/>
      <c r="L2172" s="178"/>
    </row>
    <row r="2173" spans="1:12" ht="15.75" x14ac:dyDescent="0.25">
      <c r="A2173" s="194"/>
      <c r="B2173" s="144" t="s">
        <v>1422</v>
      </c>
      <c r="C2173" s="194"/>
      <c r="D2173" s="194"/>
      <c r="E2173" s="144"/>
      <c r="F2173" s="178"/>
      <c r="G2173" s="179">
        <v>0</v>
      </c>
      <c r="H2173" s="179">
        <f t="shared" si="36"/>
        <v>0</v>
      </c>
      <c r="I2173" s="178"/>
      <c r="J2173" s="178"/>
      <c r="K2173" s="178"/>
      <c r="L2173" s="178"/>
    </row>
    <row r="2174" spans="1:12" ht="15.75" x14ac:dyDescent="0.25">
      <c r="A2174" s="194"/>
      <c r="B2174" s="144" t="s">
        <v>1465</v>
      </c>
      <c r="C2174" s="194"/>
      <c r="D2174" s="194"/>
      <c r="E2174" s="144"/>
      <c r="F2174" s="178"/>
      <c r="G2174" s="179">
        <v>0</v>
      </c>
      <c r="H2174" s="179">
        <f t="shared" si="36"/>
        <v>0</v>
      </c>
      <c r="I2174" s="178"/>
      <c r="J2174" s="178"/>
      <c r="K2174" s="178"/>
      <c r="L2174" s="178"/>
    </row>
    <row r="2175" spans="1:12" ht="31.5" x14ac:dyDescent="0.25">
      <c r="A2175" s="194"/>
      <c r="B2175" s="144" t="s">
        <v>1466</v>
      </c>
      <c r="C2175" s="194"/>
      <c r="D2175" s="194"/>
      <c r="E2175" s="144"/>
      <c r="F2175" s="178"/>
      <c r="G2175" s="179">
        <v>0</v>
      </c>
      <c r="H2175" s="179">
        <f t="shared" si="36"/>
        <v>0</v>
      </c>
      <c r="I2175" s="178"/>
      <c r="J2175" s="178"/>
      <c r="K2175" s="178"/>
      <c r="L2175" s="178"/>
    </row>
    <row r="2176" spans="1:12" ht="15.75" x14ac:dyDescent="0.25">
      <c r="A2176" s="194"/>
      <c r="B2176" s="144" t="s">
        <v>1467</v>
      </c>
      <c r="C2176" s="194"/>
      <c r="D2176" s="194"/>
      <c r="E2176" s="144"/>
      <c r="F2176" s="178"/>
      <c r="G2176" s="179">
        <v>0</v>
      </c>
      <c r="H2176" s="179">
        <f t="shared" si="36"/>
        <v>0</v>
      </c>
      <c r="I2176" s="178"/>
      <c r="J2176" s="178"/>
      <c r="K2176" s="178"/>
      <c r="L2176" s="178"/>
    </row>
    <row r="2177" spans="1:12" ht="15.75" x14ac:dyDescent="0.25">
      <c r="A2177" s="194"/>
      <c r="B2177" s="144" t="s">
        <v>1468</v>
      </c>
      <c r="C2177" s="194"/>
      <c r="D2177" s="194"/>
      <c r="E2177" s="144"/>
      <c r="F2177" s="178"/>
      <c r="G2177" s="179">
        <v>0</v>
      </c>
      <c r="H2177" s="179">
        <f t="shared" si="36"/>
        <v>0</v>
      </c>
      <c r="I2177" s="178"/>
      <c r="J2177" s="178"/>
      <c r="K2177" s="178"/>
      <c r="L2177" s="178"/>
    </row>
    <row r="2178" spans="1:12" ht="15.75" x14ac:dyDescent="0.25">
      <c r="A2178" s="194"/>
      <c r="B2178" s="144" t="s">
        <v>1426</v>
      </c>
      <c r="C2178" s="194"/>
      <c r="D2178" s="194"/>
      <c r="E2178" s="144"/>
      <c r="F2178" s="178"/>
      <c r="G2178" s="179">
        <v>0</v>
      </c>
      <c r="H2178" s="179">
        <f t="shared" si="36"/>
        <v>0</v>
      </c>
      <c r="I2178" s="178"/>
      <c r="J2178" s="178"/>
      <c r="K2178" s="178"/>
      <c r="L2178" s="178"/>
    </row>
    <row r="2179" spans="1:12" ht="15.75" x14ac:dyDescent="0.25">
      <c r="A2179" s="194"/>
      <c r="B2179" s="144" t="s">
        <v>1469</v>
      </c>
      <c r="C2179" s="194"/>
      <c r="D2179" s="194"/>
      <c r="E2179" s="144"/>
      <c r="F2179" s="178"/>
      <c r="G2179" s="179">
        <v>0</v>
      </c>
      <c r="H2179" s="179">
        <f t="shared" si="36"/>
        <v>0</v>
      </c>
      <c r="I2179" s="178"/>
      <c r="J2179" s="178"/>
      <c r="K2179" s="178"/>
      <c r="L2179" s="178"/>
    </row>
    <row r="2180" spans="1:12" ht="15.75" x14ac:dyDescent="0.25">
      <c r="A2180" s="194"/>
      <c r="B2180" s="144" t="s">
        <v>1470</v>
      </c>
      <c r="C2180" s="194"/>
      <c r="D2180" s="194"/>
      <c r="E2180" s="144"/>
      <c r="F2180" s="178"/>
      <c r="G2180" s="179">
        <v>0</v>
      </c>
      <c r="H2180" s="179">
        <f t="shared" si="36"/>
        <v>0</v>
      </c>
      <c r="I2180" s="178"/>
      <c r="J2180" s="178"/>
      <c r="K2180" s="178"/>
      <c r="L2180" s="178"/>
    </row>
    <row r="2181" spans="1:12" ht="15.75" x14ac:dyDescent="0.25">
      <c r="A2181" s="194" t="s">
        <v>1471</v>
      </c>
      <c r="B2181" s="189" t="s">
        <v>1472</v>
      </c>
      <c r="C2181" s="194" t="s">
        <v>1473</v>
      </c>
      <c r="D2181" s="194"/>
      <c r="E2181" s="144"/>
      <c r="F2181" s="178">
        <v>2</v>
      </c>
      <c r="G2181" s="179">
        <f>1.1*137865000</f>
        <v>151651500</v>
      </c>
      <c r="H2181" s="179">
        <f t="shared" si="36"/>
        <v>303303000</v>
      </c>
      <c r="I2181" s="178"/>
      <c r="J2181" s="178"/>
      <c r="K2181" s="178"/>
      <c r="L2181" s="178"/>
    </row>
    <row r="2182" spans="1:12" ht="15.75" x14ac:dyDescent="0.25">
      <c r="A2182" s="194"/>
      <c r="B2182" s="144" t="s">
        <v>1415</v>
      </c>
      <c r="C2182" s="194"/>
      <c r="D2182" s="194"/>
      <c r="E2182" s="144"/>
      <c r="F2182" s="178"/>
      <c r="G2182" s="179">
        <v>0</v>
      </c>
      <c r="H2182" s="179">
        <f t="shared" si="36"/>
        <v>0</v>
      </c>
      <c r="I2182" s="178"/>
      <c r="J2182" s="178"/>
      <c r="K2182" s="178"/>
      <c r="L2182" s="178"/>
    </row>
    <row r="2183" spans="1:12" ht="15.75" x14ac:dyDescent="0.25">
      <c r="A2183" s="194"/>
      <c r="B2183" s="144" t="s">
        <v>1417</v>
      </c>
      <c r="C2183" s="194"/>
      <c r="D2183" s="194"/>
      <c r="E2183" s="144"/>
      <c r="F2183" s="178"/>
      <c r="G2183" s="179">
        <v>0</v>
      </c>
      <c r="H2183" s="179">
        <f t="shared" si="36"/>
        <v>0</v>
      </c>
      <c r="I2183" s="178"/>
      <c r="J2183" s="178"/>
      <c r="K2183" s="178"/>
      <c r="L2183" s="178"/>
    </row>
    <row r="2184" spans="1:12" ht="31.5" x14ac:dyDescent="0.25">
      <c r="A2184" s="194"/>
      <c r="B2184" s="144" t="s">
        <v>1474</v>
      </c>
      <c r="C2184" s="194"/>
      <c r="D2184" s="196"/>
      <c r="E2184" s="196"/>
      <c r="F2184" s="178"/>
      <c r="G2184" s="179">
        <v>0</v>
      </c>
      <c r="H2184" s="179">
        <f t="shared" si="36"/>
        <v>0</v>
      </c>
      <c r="I2184" s="178"/>
      <c r="J2184" s="178"/>
      <c r="K2184" s="178"/>
      <c r="L2184" s="178"/>
    </row>
    <row r="2185" spans="1:12" ht="15.75" x14ac:dyDescent="0.25">
      <c r="A2185" s="194"/>
      <c r="B2185" s="144" t="s">
        <v>1475</v>
      </c>
      <c r="C2185" s="194"/>
      <c r="D2185" s="196"/>
      <c r="E2185" s="196"/>
      <c r="F2185" s="178"/>
      <c r="G2185" s="179">
        <v>0</v>
      </c>
      <c r="H2185" s="179">
        <f t="shared" si="36"/>
        <v>0</v>
      </c>
      <c r="I2185" s="178"/>
      <c r="J2185" s="178"/>
      <c r="K2185" s="178"/>
      <c r="L2185" s="178"/>
    </row>
    <row r="2186" spans="1:12" ht="15.75" x14ac:dyDescent="0.25">
      <c r="A2186" s="194"/>
      <c r="B2186" s="144" t="s">
        <v>1476</v>
      </c>
      <c r="C2186" s="194"/>
      <c r="D2186" s="196"/>
      <c r="E2186" s="196"/>
      <c r="F2186" s="178"/>
      <c r="G2186" s="179">
        <v>0</v>
      </c>
      <c r="H2186" s="179">
        <f t="shared" si="36"/>
        <v>0</v>
      </c>
      <c r="I2186" s="178"/>
      <c r="J2186" s="178"/>
      <c r="K2186" s="178"/>
      <c r="L2186" s="178"/>
    </row>
    <row r="2187" spans="1:12" ht="15.75" x14ac:dyDescent="0.25">
      <c r="A2187" s="194"/>
      <c r="B2187" s="144" t="s">
        <v>1422</v>
      </c>
      <c r="C2187" s="194"/>
      <c r="D2187" s="196"/>
      <c r="E2187" s="196"/>
      <c r="F2187" s="178"/>
      <c r="G2187" s="179">
        <v>0</v>
      </c>
      <c r="H2187" s="179">
        <f t="shared" si="36"/>
        <v>0</v>
      </c>
      <c r="I2187" s="178"/>
      <c r="J2187" s="178"/>
      <c r="K2187" s="178"/>
      <c r="L2187" s="178"/>
    </row>
    <row r="2188" spans="1:12" ht="15.75" x14ac:dyDescent="0.25">
      <c r="A2188" s="194"/>
      <c r="B2188" s="144" t="s">
        <v>1477</v>
      </c>
      <c r="C2188" s="194"/>
      <c r="D2188" s="196"/>
      <c r="E2188" s="196"/>
      <c r="F2188" s="178"/>
      <c r="G2188" s="179">
        <v>0</v>
      </c>
      <c r="H2188" s="179">
        <f t="shared" si="36"/>
        <v>0</v>
      </c>
      <c r="I2188" s="178"/>
      <c r="J2188" s="178"/>
      <c r="K2188" s="178"/>
      <c r="L2188" s="178"/>
    </row>
    <row r="2189" spans="1:12" ht="31.5" x14ac:dyDescent="0.25">
      <c r="A2189" s="194"/>
      <c r="B2189" s="144" t="s">
        <v>1478</v>
      </c>
      <c r="C2189" s="194"/>
      <c r="D2189" s="196"/>
      <c r="E2189" s="196"/>
      <c r="F2189" s="178"/>
      <c r="G2189" s="179">
        <v>0</v>
      </c>
      <c r="H2189" s="179">
        <f t="shared" si="36"/>
        <v>0</v>
      </c>
      <c r="I2189" s="178"/>
      <c r="J2189" s="178"/>
      <c r="K2189" s="178"/>
      <c r="L2189" s="178"/>
    </row>
    <row r="2190" spans="1:12" ht="31.5" x14ac:dyDescent="0.25">
      <c r="A2190" s="194"/>
      <c r="B2190" s="144" t="s">
        <v>1479</v>
      </c>
      <c r="C2190" s="194"/>
      <c r="D2190" s="194"/>
      <c r="E2190" s="144"/>
      <c r="F2190" s="178"/>
      <c r="G2190" s="179">
        <v>0</v>
      </c>
      <c r="H2190" s="179">
        <f t="shared" si="36"/>
        <v>0</v>
      </c>
      <c r="I2190" s="178"/>
      <c r="J2190" s="178"/>
      <c r="K2190" s="178"/>
      <c r="L2190" s="178"/>
    </row>
    <row r="2191" spans="1:12" ht="47.25" x14ac:dyDescent="0.25">
      <c r="A2191" s="194"/>
      <c r="B2191" s="144" t="s">
        <v>1480</v>
      </c>
      <c r="C2191" s="194"/>
      <c r="D2191" s="194"/>
      <c r="E2191" s="144"/>
      <c r="F2191" s="178"/>
      <c r="G2191" s="179">
        <v>0</v>
      </c>
      <c r="H2191" s="179">
        <f t="shared" si="36"/>
        <v>0</v>
      </c>
      <c r="I2191" s="178"/>
      <c r="J2191" s="178"/>
      <c r="K2191" s="178"/>
      <c r="L2191" s="178"/>
    </row>
    <row r="2192" spans="1:12" ht="31.5" x14ac:dyDescent="0.25">
      <c r="A2192" s="194"/>
      <c r="B2192" s="144" t="s">
        <v>1481</v>
      </c>
      <c r="C2192" s="194"/>
      <c r="D2192" s="194"/>
      <c r="E2192" s="144"/>
      <c r="F2192" s="178"/>
      <c r="G2192" s="179">
        <v>0</v>
      </c>
      <c r="H2192" s="179">
        <f t="shared" si="36"/>
        <v>0</v>
      </c>
      <c r="I2192" s="178"/>
      <c r="J2192" s="178"/>
      <c r="K2192" s="178"/>
      <c r="L2192" s="178"/>
    </row>
    <row r="2193" spans="1:12" ht="15.75" x14ac:dyDescent="0.25">
      <c r="A2193" s="194"/>
      <c r="B2193" s="144" t="s">
        <v>1482</v>
      </c>
      <c r="C2193" s="194"/>
      <c r="D2193" s="194"/>
      <c r="E2193" s="144"/>
      <c r="F2193" s="178"/>
      <c r="G2193" s="179">
        <v>0</v>
      </c>
      <c r="H2193" s="179">
        <f t="shared" si="36"/>
        <v>0</v>
      </c>
      <c r="I2193" s="178"/>
      <c r="J2193" s="178"/>
      <c r="K2193" s="178"/>
      <c r="L2193" s="178"/>
    </row>
    <row r="2194" spans="1:12" ht="31.5" x14ac:dyDescent="0.25">
      <c r="A2194" s="141" t="s">
        <v>1483</v>
      </c>
      <c r="B2194" s="90" t="s">
        <v>1484</v>
      </c>
      <c r="C2194" s="141">
        <v>526205</v>
      </c>
      <c r="D2194" s="141" t="s">
        <v>396</v>
      </c>
      <c r="E2194" s="144" t="s">
        <v>30</v>
      </c>
      <c r="F2194" s="178">
        <v>3</v>
      </c>
      <c r="G2194" s="179">
        <f>1.1*19164600</f>
        <v>21081060</v>
      </c>
      <c r="H2194" s="179">
        <f t="shared" si="36"/>
        <v>63243180</v>
      </c>
      <c r="I2194" s="178"/>
      <c r="J2194" s="178"/>
      <c r="K2194" s="178"/>
      <c r="L2194" s="178"/>
    </row>
    <row r="2195" spans="1:12" ht="15.75" x14ac:dyDescent="0.25">
      <c r="A2195" s="91"/>
      <c r="B2195" s="95" t="s">
        <v>96</v>
      </c>
      <c r="C2195" s="91"/>
      <c r="D2195" s="91"/>
      <c r="E2195" s="144"/>
      <c r="F2195" s="178"/>
      <c r="G2195" s="179">
        <v>0</v>
      </c>
      <c r="H2195" s="179">
        <f t="shared" si="36"/>
        <v>0</v>
      </c>
      <c r="I2195" s="178"/>
      <c r="J2195" s="178"/>
      <c r="K2195" s="178"/>
      <c r="L2195" s="178"/>
    </row>
    <row r="2196" spans="1:12" ht="31.5" x14ac:dyDescent="0.25">
      <c r="A2196" s="91"/>
      <c r="B2196" s="95" t="s">
        <v>1485</v>
      </c>
      <c r="C2196" s="91"/>
      <c r="D2196" s="91"/>
      <c r="E2196" s="144"/>
      <c r="F2196" s="178"/>
      <c r="G2196" s="179">
        <v>0</v>
      </c>
      <c r="H2196" s="179">
        <f t="shared" si="36"/>
        <v>0</v>
      </c>
      <c r="I2196" s="178"/>
      <c r="J2196" s="178"/>
      <c r="K2196" s="178"/>
      <c r="L2196" s="178"/>
    </row>
    <row r="2197" spans="1:12" ht="15.75" x14ac:dyDescent="0.25">
      <c r="A2197" s="91"/>
      <c r="B2197" s="95" t="s">
        <v>1486</v>
      </c>
      <c r="C2197" s="91"/>
      <c r="D2197" s="178"/>
      <c r="E2197" s="144"/>
      <c r="F2197" s="178"/>
      <c r="G2197" s="179">
        <v>0</v>
      </c>
      <c r="H2197" s="179">
        <f t="shared" si="36"/>
        <v>0</v>
      </c>
      <c r="I2197" s="178"/>
      <c r="J2197" s="178"/>
      <c r="K2197" s="178"/>
      <c r="L2197" s="178"/>
    </row>
    <row r="2198" spans="1:12" ht="15.75" x14ac:dyDescent="0.25">
      <c r="A2198" s="91"/>
      <c r="B2198" s="95" t="s">
        <v>1487</v>
      </c>
      <c r="C2198" s="91"/>
      <c r="D2198" s="91"/>
      <c r="E2198" s="144"/>
      <c r="F2198" s="178"/>
      <c r="G2198" s="179">
        <v>0</v>
      </c>
      <c r="H2198" s="179">
        <f t="shared" si="36"/>
        <v>0</v>
      </c>
      <c r="I2198" s="178"/>
      <c r="J2198" s="178"/>
      <c r="K2198" s="178"/>
      <c r="L2198" s="178"/>
    </row>
    <row r="2199" spans="1:12" ht="15.75" x14ac:dyDescent="0.25">
      <c r="A2199" s="91"/>
      <c r="B2199" s="95" t="s">
        <v>1488</v>
      </c>
      <c r="C2199" s="91"/>
      <c r="D2199" s="91"/>
      <c r="E2199" s="144"/>
      <c r="F2199" s="178"/>
      <c r="G2199" s="179">
        <v>0</v>
      </c>
      <c r="H2199" s="179">
        <f t="shared" si="36"/>
        <v>0</v>
      </c>
      <c r="I2199" s="178"/>
      <c r="J2199" s="178"/>
      <c r="K2199" s="178"/>
      <c r="L2199" s="178"/>
    </row>
    <row r="2200" spans="1:12" ht="31.5" x14ac:dyDescent="0.25">
      <c r="A2200" s="97" t="s">
        <v>1489</v>
      </c>
      <c r="B2200" s="189" t="s">
        <v>1490</v>
      </c>
      <c r="C2200" s="97">
        <v>8079869</v>
      </c>
      <c r="D2200" s="97" t="s">
        <v>1491</v>
      </c>
      <c r="E2200" s="144" t="s">
        <v>30</v>
      </c>
      <c r="F2200" s="178">
        <v>8</v>
      </c>
      <c r="G2200" s="179">
        <f>1.1*110565000</f>
        <v>121621500.00000001</v>
      </c>
      <c r="H2200" s="179">
        <f t="shared" si="36"/>
        <v>972972000.00000012</v>
      </c>
      <c r="I2200" s="178"/>
      <c r="J2200" s="178"/>
      <c r="K2200" s="178"/>
      <c r="L2200" s="178"/>
    </row>
    <row r="2201" spans="1:12" ht="31.5" x14ac:dyDescent="0.25">
      <c r="A2201" s="97"/>
      <c r="B2201" s="144" t="s">
        <v>1492</v>
      </c>
      <c r="C2201" s="97"/>
      <c r="D2201" s="97"/>
      <c r="E2201" s="144"/>
      <c r="F2201" s="178"/>
      <c r="G2201" s="179">
        <v>0</v>
      </c>
      <c r="H2201" s="179">
        <f t="shared" si="36"/>
        <v>0</v>
      </c>
      <c r="I2201" s="178"/>
      <c r="J2201" s="178"/>
      <c r="K2201" s="178"/>
      <c r="L2201" s="178"/>
    </row>
    <row r="2202" spans="1:12" ht="15.75" x14ac:dyDescent="0.25">
      <c r="A2202" s="411"/>
      <c r="B2202" s="406" t="s">
        <v>1493</v>
      </c>
      <c r="C2202" s="411"/>
      <c r="D2202" s="87"/>
      <c r="E2202" s="406"/>
      <c r="F2202" s="178"/>
      <c r="G2202" s="179">
        <v>0</v>
      </c>
      <c r="H2202" s="179">
        <f t="shared" si="36"/>
        <v>0</v>
      </c>
      <c r="I2202" s="178"/>
      <c r="J2202" s="178"/>
      <c r="K2202" s="178"/>
      <c r="L2202" s="178"/>
    </row>
    <row r="2203" spans="1:12" ht="15.75" x14ac:dyDescent="0.25">
      <c r="A2203" s="411"/>
      <c r="B2203" s="406"/>
      <c r="C2203" s="411"/>
      <c r="D2203" s="97"/>
      <c r="E2203" s="406"/>
      <c r="F2203" s="178"/>
      <c r="G2203" s="179">
        <v>0</v>
      </c>
      <c r="H2203" s="179">
        <f t="shared" si="36"/>
        <v>0</v>
      </c>
      <c r="I2203" s="178"/>
      <c r="J2203" s="178"/>
      <c r="K2203" s="178"/>
      <c r="L2203" s="178"/>
    </row>
    <row r="2204" spans="1:12" ht="31.5" x14ac:dyDescent="0.25">
      <c r="A2204" s="97"/>
      <c r="B2204" s="144" t="s">
        <v>1494</v>
      </c>
      <c r="C2204" s="97"/>
      <c r="D2204" s="97"/>
      <c r="E2204" s="144"/>
      <c r="F2204" s="178"/>
      <c r="G2204" s="179">
        <v>0</v>
      </c>
      <c r="H2204" s="179">
        <f t="shared" si="36"/>
        <v>0</v>
      </c>
      <c r="I2204" s="178"/>
      <c r="J2204" s="178"/>
      <c r="K2204" s="178"/>
      <c r="L2204" s="178"/>
    </row>
    <row r="2205" spans="1:12" ht="47.25" x14ac:dyDescent="0.25">
      <c r="A2205" s="97"/>
      <c r="B2205" s="144" t="s">
        <v>1495</v>
      </c>
      <c r="C2205" s="97"/>
      <c r="D2205" s="178"/>
      <c r="E2205" s="144"/>
      <c r="F2205" s="178"/>
      <c r="G2205" s="179">
        <v>0</v>
      </c>
      <c r="H2205" s="179">
        <f t="shared" si="36"/>
        <v>0</v>
      </c>
      <c r="I2205" s="178"/>
      <c r="J2205" s="178"/>
      <c r="K2205" s="178"/>
      <c r="L2205" s="178"/>
    </row>
    <row r="2206" spans="1:12" ht="15.75" x14ac:dyDescent="0.25">
      <c r="A2206" s="97"/>
      <c r="B2206" s="144" t="s">
        <v>1496</v>
      </c>
      <c r="C2206" s="97"/>
      <c r="D2206" s="97"/>
      <c r="E2206" s="144"/>
      <c r="F2206" s="178"/>
      <c r="G2206" s="179">
        <v>0</v>
      </c>
      <c r="H2206" s="179">
        <f t="shared" si="36"/>
        <v>0</v>
      </c>
      <c r="I2206" s="178"/>
      <c r="J2206" s="178"/>
      <c r="K2206" s="178"/>
      <c r="L2206" s="178"/>
    </row>
    <row r="2207" spans="1:12" ht="31.5" x14ac:dyDescent="0.25">
      <c r="A2207" s="96"/>
      <c r="B2207" s="144" t="s">
        <v>1497</v>
      </c>
      <c r="C2207" s="96"/>
      <c r="D2207" s="96"/>
      <c r="E2207" s="144"/>
      <c r="F2207" s="178"/>
      <c r="G2207" s="179">
        <v>0</v>
      </c>
      <c r="H2207" s="179">
        <f t="shared" si="36"/>
        <v>0</v>
      </c>
      <c r="I2207" s="178"/>
      <c r="J2207" s="178"/>
      <c r="K2207" s="178"/>
      <c r="L2207" s="178"/>
    </row>
    <row r="2208" spans="1:12" ht="15.75" x14ac:dyDescent="0.25">
      <c r="A2208" s="96"/>
      <c r="B2208" s="144" t="s">
        <v>1498</v>
      </c>
      <c r="C2208" s="96"/>
      <c r="D2208" s="96"/>
      <c r="E2208" s="144"/>
      <c r="F2208" s="178"/>
      <c r="G2208" s="179">
        <v>0</v>
      </c>
      <c r="H2208" s="179">
        <f t="shared" si="36"/>
        <v>0</v>
      </c>
      <c r="I2208" s="178"/>
      <c r="J2208" s="178"/>
      <c r="K2208" s="178"/>
      <c r="L2208" s="178"/>
    </row>
    <row r="2209" spans="1:12" ht="47.25" x14ac:dyDescent="0.25">
      <c r="A2209" s="383"/>
      <c r="B2209" s="144" t="s">
        <v>1499</v>
      </c>
      <c r="C2209" s="383"/>
      <c r="D2209" s="383"/>
      <c r="E2209" s="406"/>
      <c r="F2209" s="178"/>
      <c r="G2209" s="179">
        <v>0</v>
      </c>
      <c r="H2209" s="179">
        <f t="shared" si="36"/>
        <v>0</v>
      </c>
      <c r="I2209" s="178"/>
      <c r="J2209" s="178"/>
      <c r="K2209" s="178"/>
      <c r="L2209" s="178"/>
    </row>
    <row r="2210" spans="1:12" ht="47.25" x14ac:dyDescent="0.25">
      <c r="A2210" s="383"/>
      <c r="B2210" s="144" t="s">
        <v>1500</v>
      </c>
      <c r="C2210" s="383"/>
      <c r="D2210" s="383"/>
      <c r="E2210" s="406"/>
      <c r="F2210" s="178"/>
      <c r="G2210" s="179">
        <v>0</v>
      </c>
      <c r="H2210" s="179">
        <f t="shared" si="36"/>
        <v>0</v>
      </c>
      <c r="I2210" s="178"/>
      <c r="J2210" s="178"/>
      <c r="K2210" s="178"/>
      <c r="L2210" s="178"/>
    </row>
    <row r="2211" spans="1:12" ht="15.75" x14ac:dyDescent="0.25">
      <c r="A2211" s="141">
        <v>10</v>
      </c>
      <c r="B2211" s="90" t="s">
        <v>1501</v>
      </c>
      <c r="C2211" s="141"/>
      <c r="D2211" s="141"/>
      <c r="E2211" s="144"/>
      <c r="F2211" s="178"/>
      <c r="G2211" s="179">
        <v>0</v>
      </c>
      <c r="H2211" s="179">
        <f t="shared" si="36"/>
        <v>0</v>
      </c>
      <c r="I2211" s="178"/>
      <c r="J2211" s="178"/>
      <c r="K2211" s="178"/>
      <c r="L2211" s="178"/>
    </row>
    <row r="2212" spans="1:12" ht="15.75" x14ac:dyDescent="0.25">
      <c r="A2212" s="141" t="s">
        <v>1502</v>
      </c>
      <c r="B2212" s="189" t="s">
        <v>1503</v>
      </c>
      <c r="C2212" s="97">
        <v>91030</v>
      </c>
      <c r="D2212" s="97" t="s">
        <v>1504</v>
      </c>
      <c r="E2212" s="144" t="s">
        <v>31</v>
      </c>
      <c r="F2212" s="178">
        <v>3</v>
      </c>
      <c r="G2212" s="179">
        <f>1.1*92437800</f>
        <v>101681580.00000001</v>
      </c>
      <c r="H2212" s="179">
        <f t="shared" si="36"/>
        <v>305044740.00000006</v>
      </c>
      <c r="I2212" s="178"/>
      <c r="J2212" s="178"/>
      <c r="K2212" s="178"/>
      <c r="L2212" s="178"/>
    </row>
    <row r="2213" spans="1:12" ht="15.75" x14ac:dyDescent="0.25">
      <c r="A2213" s="91"/>
      <c r="B2213" s="144" t="s">
        <v>1505</v>
      </c>
      <c r="C2213" s="96"/>
      <c r="D2213" s="96"/>
      <c r="E2213" s="144"/>
      <c r="F2213" s="178"/>
      <c r="G2213" s="179">
        <v>0</v>
      </c>
      <c r="H2213" s="179">
        <f t="shared" si="36"/>
        <v>0</v>
      </c>
      <c r="I2213" s="178"/>
      <c r="J2213" s="178"/>
      <c r="K2213" s="178"/>
      <c r="L2213" s="178"/>
    </row>
    <row r="2214" spans="1:12" ht="47.25" x14ac:dyDescent="0.25">
      <c r="A2214" s="91"/>
      <c r="B2214" s="144" t="s">
        <v>1506</v>
      </c>
      <c r="C2214" s="96"/>
      <c r="D2214" s="96"/>
      <c r="E2214" s="144"/>
      <c r="F2214" s="178"/>
      <c r="G2214" s="179">
        <v>0</v>
      </c>
      <c r="H2214" s="179">
        <f t="shared" si="36"/>
        <v>0</v>
      </c>
      <c r="I2214" s="178"/>
      <c r="J2214" s="178"/>
      <c r="K2214" s="178"/>
      <c r="L2214" s="178"/>
    </row>
    <row r="2215" spans="1:12" ht="15.75" x14ac:dyDescent="0.25">
      <c r="A2215" s="91"/>
      <c r="B2215" s="144" t="s">
        <v>1507</v>
      </c>
      <c r="C2215" s="96"/>
      <c r="D2215" s="96"/>
      <c r="E2215" s="144"/>
      <c r="F2215" s="178"/>
      <c r="G2215" s="179">
        <v>0</v>
      </c>
      <c r="H2215" s="179">
        <f t="shared" si="36"/>
        <v>0</v>
      </c>
      <c r="I2215" s="178"/>
      <c r="J2215" s="178"/>
      <c r="K2215" s="178"/>
      <c r="L2215" s="178"/>
    </row>
    <row r="2216" spans="1:12" ht="15.75" x14ac:dyDescent="0.25">
      <c r="A2216" s="91"/>
      <c r="B2216" s="144" t="s">
        <v>1508</v>
      </c>
      <c r="C2216" s="96"/>
      <c r="D2216" s="96"/>
      <c r="E2216" s="144"/>
      <c r="F2216" s="178"/>
      <c r="G2216" s="179">
        <v>0</v>
      </c>
      <c r="H2216" s="179">
        <f t="shared" si="36"/>
        <v>0</v>
      </c>
      <c r="I2216" s="178"/>
      <c r="J2216" s="178"/>
      <c r="K2216" s="178"/>
      <c r="L2216" s="178"/>
    </row>
    <row r="2217" spans="1:12" ht="15.75" x14ac:dyDescent="0.25">
      <c r="A2217" s="91"/>
      <c r="B2217" s="144" t="s">
        <v>1509</v>
      </c>
      <c r="C2217" s="96"/>
      <c r="D2217" s="96"/>
      <c r="E2217" s="144"/>
      <c r="F2217" s="178"/>
      <c r="G2217" s="179">
        <v>0</v>
      </c>
      <c r="H2217" s="179">
        <f t="shared" si="36"/>
        <v>0</v>
      </c>
      <c r="I2217" s="178"/>
      <c r="J2217" s="178"/>
      <c r="K2217" s="178"/>
      <c r="L2217" s="178"/>
    </row>
    <row r="2218" spans="1:12" ht="15.75" x14ac:dyDescent="0.25">
      <c r="A2218" s="91"/>
      <c r="B2218" s="144" t="s">
        <v>1510</v>
      </c>
      <c r="C2218" s="96"/>
      <c r="D2218" s="96"/>
      <c r="E2218" s="144"/>
      <c r="F2218" s="178"/>
      <c r="G2218" s="179">
        <v>0</v>
      </c>
      <c r="H2218" s="179">
        <f t="shared" si="36"/>
        <v>0</v>
      </c>
      <c r="I2218" s="178"/>
      <c r="J2218" s="178"/>
      <c r="K2218" s="178"/>
      <c r="L2218" s="178"/>
    </row>
    <row r="2219" spans="1:12" ht="15.75" x14ac:dyDescent="0.25">
      <c r="A2219" s="91"/>
      <c r="B2219" s="144" t="s">
        <v>1511</v>
      </c>
      <c r="C2219" s="96"/>
      <c r="D2219" s="96"/>
      <c r="E2219" s="144"/>
      <c r="F2219" s="178"/>
      <c r="G2219" s="179">
        <v>0</v>
      </c>
      <c r="H2219" s="179">
        <f t="shared" si="36"/>
        <v>0</v>
      </c>
      <c r="I2219" s="178"/>
      <c r="J2219" s="178"/>
      <c r="K2219" s="178"/>
      <c r="L2219" s="178"/>
    </row>
    <row r="2220" spans="1:12" ht="15.75" x14ac:dyDescent="0.25">
      <c r="A2220" s="91"/>
      <c r="B2220" s="144" t="s">
        <v>1512</v>
      </c>
      <c r="C2220" s="96"/>
      <c r="D2220" s="178"/>
      <c r="E2220" s="144"/>
      <c r="F2220" s="178"/>
      <c r="G2220" s="179">
        <v>0</v>
      </c>
      <c r="H2220" s="179">
        <f t="shared" si="36"/>
        <v>0</v>
      </c>
      <c r="I2220" s="178"/>
      <c r="J2220" s="178"/>
      <c r="K2220" s="178"/>
      <c r="L2220" s="178"/>
    </row>
    <row r="2221" spans="1:12" ht="15.75" x14ac:dyDescent="0.25">
      <c r="A2221" s="91"/>
      <c r="B2221" s="144" t="s">
        <v>1513</v>
      </c>
      <c r="C2221" s="96"/>
      <c r="D2221" s="96"/>
      <c r="E2221" s="144"/>
      <c r="F2221" s="178"/>
      <c r="G2221" s="179">
        <v>0</v>
      </c>
      <c r="H2221" s="179">
        <f t="shared" si="36"/>
        <v>0</v>
      </c>
      <c r="I2221" s="178"/>
      <c r="J2221" s="178"/>
      <c r="K2221" s="178"/>
      <c r="L2221" s="178"/>
    </row>
    <row r="2222" spans="1:12" ht="15.75" x14ac:dyDescent="0.25">
      <c r="A2222" s="91"/>
      <c r="B2222" s="144" t="s">
        <v>1514</v>
      </c>
      <c r="C2222" s="96"/>
      <c r="D2222" s="96"/>
      <c r="E2222" s="144"/>
      <c r="F2222" s="178"/>
      <c r="G2222" s="179">
        <v>0</v>
      </c>
      <c r="H2222" s="179">
        <f t="shared" si="36"/>
        <v>0</v>
      </c>
      <c r="I2222" s="178"/>
      <c r="J2222" s="178"/>
      <c r="K2222" s="178"/>
      <c r="L2222" s="178"/>
    </row>
    <row r="2223" spans="1:12" ht="63" x14ac:dyDescent="0.25">
      <c r="A2223" s="91"/>
      <c r="B2223" s="144" t="s">
        <v>1515</v>
      </c>
      <c r="C2223" s="96"/>
      <c r="D2223" s="96"/>
      <c r="E2223" s="144"/>
      <c r="F2223" s="178"/>
      <c r="G2223" s="179">
        <v>0</v>
      </c>
      <c r="H2223" s="179">
        <f t="shared" si="36"/>
        <v>0</v>
      </c>
      <c r="I2223" s="178"/>
      <c r="J2223" s="178"/>
      <c r="K2223" s="178"/>
      <c r="L2223" s="178"/>
    </row>
    <row r="2224" spans="1:12" ht="15.75" x14ac:dyDescent="0.25">
      <c r="A2224" s="91"/>
      <c r="B2224" s="144" t="s">
        <v>1516</v>
      </c>
      <c r="C2224" s="96"/>
      <c r="D2224" s="96"/>
      <c r="E2224" s="144"/>
      <c r="F2224" s="178"/>
      <c r="G2224" s="179">
        <v>0</v>
      </c>
      <c r="H2224" s="179">
        <f t="shared" si="36"/>
        <v>0</v>
      </c>
      <c r="I2224" s="178"/>
      <c r="J2224" s="178"/>
      <c r="K2224" s="178"/>
      <c r="L2224" s="178"/>
    </row>
    <row r="2225" spans="1:12" ht="15.75" x14ac:dyDescent="0.25">
      <c r="A2225" s="91"/>
      <c r="B2225" s="144" t="s">
        <v>1010</v>
      </c>
      <c r="C2225" s="96"/>
      <c r="D2225" s="96"/>
      <c r="E2225" s="144"/>
      <c r="F2225" s="178"/>
      <c r="G2225" s="179">
        <v>0</v>
      </c>
      <c r="H2225" s="179">
        <f t="shared" si="36"/>
        <v>0</v>
      </c>
      <c r="I2225" s="178"/>
      <c r="J2225" s="178"/>
      <c r="K2225" s="178"/>
      <c r="L2225" s="178"/>
    </row>
    <row r="2226" spans="1:12" ht="31.5" x14ac:dyDescent="0.25">
      <c r="A2226" s="91"/>
      <c r="B2226" s="144" t="s">
        <v>1517</v>
      </c>
      <c r="C2226" s="96"/>
      <c r="D2226" s="96"/>
      <c r="E2226" s="144"/>
      <c r="F2226" s="178"/>
      <c r="G2226" s="179">
        <v>0</v>
      </c>
      <c r="H2226" s="179">
        <f t="shared" si="36"/>
        <v>0</v>
      </c>
      <c r="I2226" s="178"/>
      <c r="J2226" s="178"/>
      <c r="K2226" s="178"/>
      <c r="L2226" s="178"/>
    </row>
    <row r="2227" spans="1:12" ht="15.75" x14ac:dyDescent="0.25">
      <c r="A2227" s="91"/>
      <c r="B2227" s="144" t="s">
        <v>1518</v>
      </c>
      <c r="C2227" s="96"/>
      <c r="D2227" s="96"/>
      <c r="E2227" s="144"/>
      <c r="F2227" s="178"/>
      <c r="G2227" s="179">
        <v>0</v>
      </c>
      <c r="H2227" s="179">
        <f t="shared" si="36"/>
        <v>0</v>
      </c>
      <c r="I2227" s="178"/>
      <c r="J2227" s="178"/>
      <c r="K2227" s="178"/>
      <c r="L2227" s="178"/>
    </row>
    <row r="2228" spans="1:12" ht="15.75" x14ac:dyDescent="0.25">
      <c r="A2228" s="91"/>
      <c r="B2228" s="144" t="s">
        <v>1519</v>
      </c>
      <c r="C2228" s="96"/>
      <c r="D2228" s="96"/>
      <c r="E2228" s="144"/>
      <c r="F2228" s="178"/>
      <c r="G2228" s="179">
        <v>0</v>
      </c>
      <c r="H2228" s="179">
        <f t="shared" si="36"/>
        <v>0</v>
      </c>
      <c r="I2228" s="178"/>
      <c r="J2228" s="178"/>
      <c r="K2228" s="178"/>
      <c r="L2228" s="178"/>
    </row>
    <row r="2229" spans="1:12" ht="31.5" x14ac:dyDescent="0.25">
      <c r="A2229" s="141" t="s">
        <v>1520</v>
      </c>
      <c r="B2229" s="90" t="s">
        <v>1521</v>
      </c>
      <c r="C2229" s="141">
        <v>526863</v>
      </c>
      <c r="D2229" s="141" t="s">
        <v>396</v>
      </c>
      <c r="E2229" s="144" t="s">
        <v>31</v>
      </c>
      <c r="F2229" s="178">
        <v>3</v>
      </c>
      <c r="G2229" s="179">
        <f>1.1*55473600</f>
        <v>61020960.000000007</v>
      </c>
      <c r="H2229" s="179">
        <f t="shared" si="36"/>
        <v>183062880.00000003</v>
      </c>
      <c r="I2229" s="178"/>
      <c r="J2229" s="178"/>
      <c r="K2229" s="178"/>
      <c r="L2229" s="178"/>
    </row>
    <row r="2230" spans="1:12" ht="47.25" x14ac:dyDescent="0.25">
      <c r="A2230" s="91"/>
      <c r="B2230" s="95" t="s">
        <v>1522</v>
      </c>
      <c r="C2230" s="91"/>
      <c r="D2230" s="91"/>
      <c r="E2230" s="144"/>
      <c r="F2230" s="178"/>
      <c r="G2230" s="179">
        <v>0</v>
      </c>
      <c r="H2230" s="179">
        <f t="shared" si="36"/>
        <v>0</v>
      </c>
      <c r="I2230" s="178"/>
      <c r="J2230" s="178"/>
      <c r="K2230" s="178"/>
      <c r="L2230" s="178"/>
    </row>
    <row r="2231" spans="1:12" ht="15.75" x14ac:dyDescent="0.25">
      <c r="A2231" s="141" t="s">
        <v>1523</v>
      </c>
      <c r="B2231" s="90" t="s">
        <v>1524</v>
      </c>
      <c r="C2231" s="141">
        <v>554301</v>
      </c>
      <c r="D2231" s="141" t="s">
        <v>396</v>
      </c>
      <c r="E2231" s="144" t="s">
        <v>31</v>
      </c>
      <c r="F2231" s="178">
        <v>3</v>
      </c>
      <c r="G2231" s="154">
        <f>1.1*6115200</f>
        <v>6726720.0000000009</v>
      </c>
      <c r="H2231" s="179">
        <f t="shared" si="36"/>
        <v>20180160.000000004</v>
      </c>
      <c r="I2231" s="178"/>
      <c r="J2231" s="178"/>
      <c r="K2231" s="178"/>
      <c r="L2231" s="178"/>
    </row>
    <row r="2232" spans="1:12" ht="15.75" x14ac:dyDescent="0.25">
      <c r="A2232" s="141" t="s">
        <v>1525</v>
      </c>
      <c r="B2232" s="90" t="s">
        <v>1009</v>
      </c>
      <c r="C2232" s="141">
        <v>539767</v>
      </c>
      <c r="D2232" s="141" t="s">
        <v>396</v>
      </c>
      <c r="E2232" s="144" t="s">
        <v>31</v>
      </c>
      <c r="F2232" s="178">
        <v>3</v>
      </c>
      <c r="G2232" s="154">
        <f>1.1*18509400</f>
        <v>20360340</v>
      </c>
      <c r="H2232" s="179">
        <f t="shared" ref="H2232:H2296" si="37">+G2232*F2232</f>
        <v>61081020</v>
      </c>
      <c r="I2232" s="178"/>
      <c r="J2232" s="178"/>
      <c r="K2232" s="178"/>
      <c r="L2232" s="178"/>
    </row>
    <row r="2233" spans="1:12" ht="15.75" x14ac:dyDescent="0.25">
      <c r="A2233" s="91"/>
      <c r="B2233" s="95" t="s">
        <v>1010</v>
      </c>
      <c r="C2233" s="91"/>
      <c r="D2233" s="91"/>
      <c r="E2233" s="144"/>
      <c r="F2233" s="178"/>
      <c r="G2233" s="179">
        <v>0</v>
      </c>
      <c r="H2233" s="179">
        <f t="shared" si="37"/>
        <v>0</v>
      </c>
      <c r="I2233" s="178"/>
      <c r="J2233" s="178"/>
      <c r="K2233" s="178"/>
      <c r="L2233" s="178"/>
    </row>
    <row r="2234" spans="1:12" ht="15.75" x14ac:dyDescent="0.25">
      <c r="A2234" s="91"/>
      <c r="B2234" s="144" t="s">
        <v>1011</v>
      </c>
      <c r="C2234" s="91"/>
      <c r="D2234" s="91"/>
      <c r="E2234" s="144"/>
      <c r="F2234" s="178"/>
      <c r="G2234" s="179">
        <v>0</v>
      </c>
      <c r="H2234" s="179">
        <f t="shared" si="37"/>
        <v>0</v>
      </c>
      <c r="I2234" s="178"/>
      <c r="J2234" s="178"/>
      <c r="K2234" s="178"/>
      <c r="L2234" s="178"/>
    </row>
    <row r="2235" spans="1:12" ht="15.75" x14ac:dyDescent="0.25">
      <c r="A2235" s="405"/>
      <c r="B2235" s="406" t="s">
        <v>1012</v>
      </c>
      <c r="C2235" s="405"/>
      <c r="D2235" s="87"/>
      <c r="E2235" s="406"/>
      <c r="F2235" s="178"/>
      <c r="G2235" s="179">
        <v>0</v>
      </c>
      <c r="H2235" s="179">
        <f t="shared" si="37"/>
        <v>0</v>
      </c>
      <c r="I2235" s="178"/>
      <c r="J2235" s="178"/>
      <c r="K2235" s="178"/>
      <c r="L2235" s="178"/>
    </row>
    <row r="2236" spans="1:12" ht="15.75" x14ac:dyDescent="0.25">
      <c r="A2236" s="405"/>
      <c r="B2236" s="406"/>
      <c r="C2236" s="405"/>
      <c r="D2236" s="91"/>
      <c r="E2236" s="406"/>
      <c r="F2236" s="178"/>
      <c r="G2236" s="179">
        <v>0</v>
      </c>
      <c r="H2236" s="179">
        <f t="shared" si="37"/>
        <v>0</v>
      </c>
      <c r="I2236" s="178"/>
      <c r="J2236" s="178"/>
      <c r="K2236" s="178"/>
      <c r="L2236" s="178"/>
    </row>
    <row r="2237" spans="1:12" ht="15.75" x14ac:dyDescent="0.25">
      <c r="A2237" s="91"/>
      <c r="B2237" s="144" t="s">
        <v>1013</v>
      </c>
      <c r="C2237" s="91"/>
      <c r="D2237" s="91"/>
      <c r="E2237" s="144"/>
      <c r="F2237" s="178"/>
      <c r="G2237" s="179">
        <v>0</v>
      </c>
      <c r="H2237" s="179">
        <f t="shared" si="37"/>
        <v>0</v>
      </c>
      <c r="I2237" s="178"/>
      <c r="J2237" s="178"/>
      <c r="K2237" s="178"/>
      <c r="L2237" s="178"/>
    </row>
    <row r="2238" spans="1:12" ht="15.75" x14ac:dyDescent="0.25">
      <c r="A2238" s="91"/>
      <c r="B2238" s="144" t="s">
        <v>1014</v>
      </c>
      <c r="C2238" s="91"/>
      <c r="D2238" s="91"/>
      <c r="E2238" s="144"/>
      <c r="F2238" s="178"/>
      <c r="G2238" s="179">
        <v>0</v>
      </c>
      <c r="H2238" s="179">
        <f t="shared" si="37"/>
        <v>0</v>
      </c>
      <c r="I2238" s="178"/>
      <c r="J2238" s="178"/>
      <c r="K2238" s="178"/>
      <c r="L2238" s="178"/>
    </row>
    <row r="2239" spans="1:12" ht="15.75" x14ac:dyDescent="0.25">
      <c r="A2239" s="91"/>
      <c r="B2239" s="144" t="s">
        <v>1015</v>
      </c>
      <c r="C2239" s="91"/>
      <c r="D2239" s="91"/>
      <c r="E2239" s="144"/>
      <c r="F2239" s="178"/>
      <c r="G2239" s="179">
        <v>0</v>
      </c>
      <c r="H2239" s="179">
        <f t="shared" si="37"/>
        <v>0</v>
      </c>
      <c r="I2239" s="178"/>
      <c r="J2239" s="178"/>
      <c r="K2239" s="178"/>
      <c r="L2239" s="178"/>
    </row>
    <row r="2240" spans="1:12" ht="15.75" x14ac:dyDescent="0.25">
      <c r="A2240" s="91"/>
      <c r="B2240" s="144" t="s">
        <v>1016</v>
      </c>
      <c r="C2240" s="91"/>
      <c r="D2240" s="91"/>
      <c r="E2240" s="144"/>
      <c r="F2240" s="178"/>
      <c r="G2240" s="179">
        <v>0</v>
      </c>
      <c r="H2240" s="179">
        <f t="shared" si="37"/>
        <v>0</v>
      </c>
      <c r="I2240" s="178"/>
      <c r="J2240" s="178"/>
      <c r="K2240" s="178"/>
      <c r="L2240" s="178"/>
    </row>
    <row r="2241" spans="1:12" ht="15.75" x14ac:dyDescent="0.25">
      <c r="A2241" s="91"/>
      <c r="B2241" s="144" t="s">
        <v>1017</v>
      </c>
      <c r="C2241" s="91"/>
      <c r="D2241" s="91"/>
      <c r="E2241" s="144"/>
      <c r="F2241" s="178"/>
      <c r="G2241" s="179">
        <v>0</v>
      </c>
      <c r="H2241" s="179">
        <f t="shared" si="37"/>
        <v>0</v>
      </c>
      <c r="I2241" s="178"/>
      <c r="J2241" s="178"/>
      <c r="K2241" s="178"/>
      <c r="L2241" s="178"/>
    </row>
    <row r="2242" spans="1:12" ht="15.75" x14ac:dyDescent="0.25">
      <c r="A2242" s="91"/>
      <c r="B2242" s="144" t="s">
        <v>1018</v>
      </c>
      <c r="C2242" s="91"/>
      <c r="D2242" s="91"/>
      <c r="E2242" s="144"/>
      <c r="F2242" s="178"/>
      <c r="G2242" s="179">
        <v>0</v>
      </c>
      <c r="H2242" s="179">
        <f t="shared" si="37"/>
        <v>0</v>
      </c>
      <c r="I2242" s="178"/>
      <c r="J2242" s="178"/>
      <c r="K2242" s="178"/>
      <c r="L2242" s="178"/>
    </row>
    <row r="2243" spans="1:12" ht="15.75" x14ac:dyDescent="0.25">
      <c r="A2243" s="91"/>
      <c r="B2243" s="144" t="s">
        <v>1019</v>
      </c>
      <c r="C2243" s="91"/>
      <c r="D2243" s="91"/>
      <c r="E2243" s="144"/>
      <c r="F2243" s="178"/>
      <c r="G2243" s="179">
        <v>0</v>
      </c>
      <c r="H2243" s="179">
        <f t="shared" si="37"/>
        <v>0</v>
      </c>
      <c r="I2243" s="178"/>
      <c r="J2243" s="178"/>
      <c r="K2243" s="178"/>
      <c r="L2243" s="178"/>
    </row>
    <row r="2244" spans="1:12" ht="15.75" x14ac:dyDescent="0.25">
      <c r="A2244" s="91"/>
      <c r="B2244" s="144" t="s">
        <v>1020</v>
      </c>
      <c r="C2244" s="91"/>
      <c r="D2244" s="91"/>
      <c r="E2244" s="144"/>
      <c r="F2244" s="178"/>
      <c r="G2244" s="179">
        <v>0</v>
      </c>
      <c r="H2244" s="179">
        <f t="shared" si="37"/>
        <v>0</v>
      </c>
      <c r="I2244" s="178"/>
      <c r="J2244" s="178"/>
      <c r="K2244" s="178"/>
      <c r="L2244" s="178"/>
    </row>
    <row r="2245" spans="1:12" ht="15.75" x14ac:dyDescent="0.25">
      <c r="A2245" s="91"/>
      <c r="B2245" s="144" t="s">
        <v>1021</v>
      </c>
      <c r="C2245" s="91"/>
      <c r="D2245" s="91"/>
      <c r="E2245" s="144"/>
      <c r="F2245" s="178"/>
      <c r="G2245" s="179">
        <v>0</v>
      </c>
      <c r="H2245" s="179">
        <f t="shared" si="37"/>
        <v>0</v>
      </c>
      <c r="I2245" s="178"/>
      <c r="J2245" s="178"/>
      <c r="K2245" s="178"/>
      <c r="L2245" s="178"/>
    </row>
    <row r="2246" spans="1:12" ht="15.75" x14ac:dyDescent="0.25">
      <c r="A2246" s="91"/>
      <c r="B2246" s="144" t="s">
        <v>1022</v>
      </c>
      <c r="C2246" s="91"/>
      <c r="D2246" s="178"/>
      <c r="E2246" s="144"/>
      <c r="F2246" s="178"/>
      <c r="G2246" s="179">
        <v>0</v>
      </c>
      <c r="H2246" s="179">
        <f t="shared" si="37"/>
        <v>0</v>
      </c>
      <c r="I2246" s="178"/>
      <c r="J2246" s="178"/>
      <c r="K2246" s="178"/>
      <c r="L2246" s="178"/>
    </row>
    <row r="2247" spans="1:12" ht="15.75" x14ac:dyDescent="0.25">
      <c r="A2247" s="91"/>
      <c r="B2247" s="144" t="s">
        <v>1023</v>
      </c>
      <c r="C2247" s="91"/>
      <c r="D2247" s="91"/>
      <c r="E2247" s="144"/>
      <c r="F2247" s="178"/>
      <c r="G2247" s="179">
        <v>0</v>
      </c>
      <c r="H2247" s="179">
        <f t="shared" si="37"/>
        <v>0</v>
      </c>
      <c r="I2247" s="178"/>
      <c r="J2247" s="178"/>
      <c r="K2247" s="178"/>
      <c r="L2247" s="178"/>
    </row>
    <row r="2248" spans="1:12" ht="15.75" x14ac:dyDescent="0.25">
      <c r="A2248" s="91"/>
      <c r="B2248" s="144" t="s">
        <v>1024</v>
      </c>
      <c r="C2248" s="91"/>
      <c r="D2248" s="91"/>
      <c r="E2248" s="144"/>
      <c r="F2248" s="178"/>
      <c r="G2248" s="179">
        <v>0</v>
      </c>
      <c r="H2248" s="179">
        <f t="shared" si="37"/>
        <v>0</v>
      </c>
      <c r="I2248" s="178"/>
      <c r="J2248" s="178"/>
      <c r="K2248" s="178"/>
      <c r="L2248" s="178"/>
    </row>
    <row r="2249" spans="1:12" ht="15.75" x14ac:dyDescent="0.25">
      <c r="A2249" s="91"/>
      <c r="B2249" s="144" t="s">
        <v>1025</v>
      </c>
      <c r="C2249" s="91"/>
      <c r="D2249" s="91"/>
      <c r="E2249" s="144"/>
      <c r="F2249" s="178"/>
      <c r="G2249" s="179">
        <v>0</v>
      </c>
      <c r="H2249" s="179">
        <f t="shared" si="37"/>
        <v>0</v>
      </c>
      <c r="I2249" s="178"/>
      <c r="J2249" s="178"/>
      <c r="K2249" s="178"/>
      <c r="L2249" s="178"/>
    </row>
    <row r="2250" spans="1:12" ht="15.75" x14ac:dyDescent="0.25">
      <c r="A2250" s="91"/>
      <c r="B2250" s="144" t="s">
        <v>1026</v>
      </c>
      <c r="C2250" s="91"/>
      <c r="D2250" s="91"/>
      <c r="E2250" s="144"/>
      <c r="F2250" s="178"/>
      <c r="G2250" s="179">
        <v>0</v>
      </c>
      <c r="H2250" s="179">
        <f t="shared" si="37"/>
        <v>0</v>
      </c>
      <c r="I2250" s="178"/>
      <c r="J2250" s="178"/>
      <c r="K2250" s="178"/>
      <c r="L2250" s="178"/>
    </row>
    <row r="2251" spans="1:12" ht="15.75" x14ac:dyDescent="0.25">
      <c r="A2251" s="91"/>
      <c r="B2251" s="144" t="s">
        <v>1027</v>
      </c>
      <c r="C2251" s="91"/>
      <c r="D2251" s="91"/>
      <c r="E2251" s="144"/>
      <c r="F2251" s="178"/>
      <c r="G2251" s="179">
        <v>0</v>
      </c>
      <c r="H2251" s="179">
        <f t="shared" si="37"/>
        <v>0</v>
      </c>
      <c r="I2251" s="178"/>
      <c r="J2251" s="178"/>
      <c r="K2251" s="178"/>
      <c r="L2251" s="178"/>
    </row>
    <row r="2252" spans="1:12" ht="15.75" x14ac:dyDescent="0.25">
      <c r="A2252" s="141" t="s">
        <v>1526</v>
      </c>
      <c r="B2252" s="90" t="s">
        <v>1527</v>
      </c>
      <c r="C2252" s="141">
        <v>549843</v>
      </c>
      <c r="D2252" s="141" t="s">
        <v>396</v>
      </c>
      <c r="E2252" s="144" t="s">
        <v>30</v>
      </c>
      <c r="F2252" s="178">
        <v>3</v>
      </c>
      <c r="G2252" s="179">
        <f>1.1*15233400</f>
        <v>16756740.000000002</v>
      </c>
      <c r="H2252" s="179">
        <f t="shared" si="37"/>
        <v>50270220.000000007</v>
      </c>
      <c r="I2252" s="178"/>
      <c r="J2252" s="178"/>
      <c r="K2252" s="178"/>
      <c r="L2252" s="178"/>
    </row>
    <row r="2253" spans="1:12" ht="63" x14ac:dyDescent="0.25">
      <c r="A2253" s="91"/>
      <c r="B2253" s="95" t="s">
        <v>1528</v>
      </c>
      <c r="C2253" s="91"/>
      <c r="D2253" s="178"/>
      <c r="E2253" s="144"/>
      <c r="F2253" s="178"/>
      <c r="G2253" s="179">
        <v>0</v>
      </c>
      <c r="H2253" s="179">
        <f t="shared" si="37"/>
        <v>0</v>
      </c>
      <c r="I2253" s="178"/>
      <c r="J2253" s="178"/>
      <c r="K2253" s="178"/>
      <c r="L2253" s="178"/>
    </row>
    <row r="2254" spans="1:12" ht="15.75" x14ac:dyDescent="0.25">
      <c r="A2254" s="91"/>
      <c r="B2254" s="95" t="s">
        <v>1529</v>
      </c>
      <c r="C2254" s="91"/>
      <c r="D2254" s="91"/>
      <c r="E2254" s="144"/>
      <c r="F2254" s="178"/>
      <c r="G2254" s="179">
        <v>0</v>
      </c>
      <c r="H2254" s="179">
        <f t="shared" si="37"/>
        <v>0</v>
      </c>
      <c r="I2254" s="178"/>
      <c r="J2254" s="178"/>
      <c r="K2254" s="178"/>
      <c r="L2254" s="178"/>
    </row>
    <row r="2255" spans="1:12" ht="31.5" x14ac:dyDescent="0.25">
      <c r="A2255" s="91"/>
      <c r="B2255" s="95" t="s">
        <v>1530</v>
      </c>
      <c r="C2255" s="91"/>
      <c r="D2255" s="91"/>
      <c r="E2255" s="144"/>
      <c r="F2255" s="178"/>
      <c r="G2255" s="179">
        <v>0</v>
      </c>
      <c r="H2255" s="179">
        <f t="shared" si="37"/>
        <v>0</v>
      </c>
      <c r="I2255" s="178"/>
      <c r="J2255" s="178"/>
      <c r="K2255" s="178"/>
      <c r="L2255" s="178"/>
    </row>
    <row r="2256" spans="1:12" ht="15.75" x14ac:dyDescent="0.25">
      <c r="A2256" s="141" t="s">
        <v>1531</v>
      </c>
      <c r="B2256" s="90" t="s">
        <v>1532</v>
      </c>
      <c r="C2256" s="141">
        <v>162385</v>
      </c>
      <c r="D2256" s="141" t="s">
        <v>396</v>
      </c>
      <c r="E2256" s="144" t="s">
        <v>30</v>
      </c>
      <c r="F2256" s="178">
        <v>3</v>
      </c>
      <c r="G2256" s="179">
        <f>1.1*30958200</f>
        <v>34054020</v>
      </c>
      <c r="H2256" s="179">
        <f t="shared" si="37"/>
        <v>102162060</v>
      </c>
      <c r="I2256" s="178"/>
      <c r="J2256" s="178"/>
      <c r="K2256" s="178"/>
      <c r="L2256" s="178"/>
    </row>
    <row r="2257" spans="1:12" ht="47.25" x14ac:dyDescent="0.25">
      <c r="A2257" s="91"/>
      <c r="B2257" s="95" t="s">
        <v>1533</v>
      </c>
      <c r="C2257" s="91"/>
      <c r="D2257" s="91"/>
      <c r="E2257" s="144"/>
      <c r="F2257" s="178"/>
      <c r="G2257" s="179">
        <v>0</v>
      </c>
      <c r="H2257" s="179">
        <f t="shared" si="37"/>
        <v>0</v>
      </c>
      <c r="I2257" s="178"/>
      <c r="J2257" s="178"/>
      <c r="K2257" s="178"/>
      <c r="L2257" s="178"/>
    </row>
    <row r="2258" spans="1:12" ht="31.5" x14ac:dyDescent="0.25">
      <c r="A2258" s="91"/>
      <c r="B2258" s="95" t="s">
        <v>1534</v>
      </c>
      <c r="C2258" s="192"/>
      <c r="D2258" s="91"/>
      <c r="E2258" s="144"/>
      <c r="F2258" s="178"/>
      <c r="G2258" s="179">
        <v>0</v>
      </c>
      <c r="H2258" s="179">
        <f t="shared" si="37"/>
        <v>0</v>
      </c>
      <c r="I2258" s="178"/>
      <c r="J2258" s="178"/>
      <c r="K2258" s="178"/>
      <c r="L2258" s="178"/>
    </row>
    <row r="2259" spans="1:12" ht="15.75" x14ac:dyDescent="0.25">
      <c r="A2259" s="91"/>
      <c r="B2259" s="95" t="s">
        <v>1535</v>
      </c>
      <c r="C2259" s="91"/>
      <c r="D2259" s="91"/>
      <c r="E2259" s="144"/>
      <c r="F2259" s="178"/>
      <c r="G2259" s="179">
        <v>0</v>
      </c>
      <c r="H2259" s="179">
        <f t="shared" si="37"/>
        <v>0</v>
      </c>
      <c r="I2259" s="178"/>
      <c r="J2259" s="178"/>
      <c r="K2259" s="178"/>
      <c r="L2259" s="178"/>
    </row>
    <row r="2260" spans="1:12" ht="31.5" x14ac:dyDescent="0.25">
      <c r="A2260" s="91"/>
      <c r="B2260" s="95" t="s">
        <v>1536</v>
      </c>
      <c r="C2260" s="91"/>
      <c r="D2260" s="91"/>
      <c r="E2260" s="144"/>
      <c r="F2260" s="178"/>
      <c r="G2260" s="179">
        <v>0</v>
      </c>
      <c r="H2260" s="179">
        <f t="shared" si="37"/>
        <v>0</v>
      </c>
      <c r="I2260" s="178"/>
      <c r="J2260" s="178"/>
      <c r="K2260" s="178"/>
      <c r="L2260" s="178"/>
    </row>
    <row r="2261" spans="1:12" ht="31.5" x14ac:dyDescent="0.25">
      <c r="A2261" s="91"/>
      <c r="B2261" s="95" t="s">
        <v>1537</v>
      </c>
      <c r="C2261" s="91"/>
      <c r="D2261" s="91"/>
      <c r="E2261" s="144"/>
      <c r="F2261" s="178"/>
      <c r="G2261" s="179">
        <v>0</v>
      </c>
      <c r="H2261" s="179">
        <f t="shared" si="37"/>
        <v>0</v>
      </c>
      <c r="I2261" s="178"/>
      <c r="J2261" s="178"/>
      <c r="K2261" s="178"/>
      <c r="L2261" s="178"/>
    </row>
    <row r="2262" spans="1:12" ht="15.75" x14ac:dyDescent="0.25">
      <c r="A2262" s="141" t="s">
        <v>1538</v>
      </c>
      <c r="B2262" s="90" t="s">
        <v>1539</v>
      </c>
      <c r="C2262" s="141">
        <v>34035</v>
      </c>
      <c r="D2262" s="141" t="s">
        <v>1540</v>
      </c>
      <c r="E2262" s="144" t="s">
        <v>30</v>
      </c>
      <c r="F2262" s="178">
        <v>4</v>
      </c>
      <c r="G2262" s="179">
        <f>1.1*9418500</f>
        <v>10360350</v>
      </c>
      <c r="H2262" s="179">
        <f t="shared" si="37"/>
        <v>41441400</v>
      </c>
      <c r="I2262" s="178"/>
      <c r="J2262" s="178"/>
      <c r="K2262" s="178"/>
      <c r="L2262" s="178"/>
    </row>
    <row r="2263" spans="1:12" ht="47.25" x14ac:dyDescent="0.25">
      <c r="A2263" s="91"/>
      <c r="B2263" s="95" t="s">
        <v>1541</v>
      </c>
      <c r="C2263" s="91"/>
      <c r="D2263" s="91"/>
      <c r="E2263" s="144"/>
      <c r="F2263" s="178"/>
      <c r="G2263" s="179">
        <v>0</v>
      </c>
      <c r="H2263" s="179">
        <f t="shared" si="37"/>
        <v>0</v>
      </c>
      <c r="I2263" s="178"/>
      <c r="J2263" s="178"/>
      <c r="K2263" s="178"/>
      <c r="L2263" s="178"/>
    </row>
    <row r="2264" spans="1:12" ht="47.25" x14ac:dyDescent="0.25">
      <c r="A2264" s="91"/>
      <c r="B2264" s="95" t="s">
        <v>1542</v>
      </c>
      <c r="C2264" s="91"/>
      <c r="D2264" s="178"/>
      <c r="E2264" s="144"/>
      <c r="F2264" s="178"/>
      <c r="G2264" s="179">
        <v>0</v>
      </c>
      <c r="H2264" s="179">
        <f t="shared" si="37"/>
        <v>0</v>
      </c>
      <c r="I2264" s="178"/>
      <c r="J2264" s="178"/>
      <c r="K2264" s="178"/>
      <c r="L2264" s="178"/>
    </row>
    <row r="2265" spans="1:12" ht="31.5" x14ac:dyDescent="0.25">
      <c r="A2265" s="91"/>
      <c r="B2265" s="95" t="s">
        <v>1543</v>
      </c>
      <c r="C2265" s="91"/>
      <c r="D2265" s="91"/>
      <c r="E2265" s="144"/>
      <c r="F2265" s="178"/>
      <c r="G2265" s="179">
        <v>0</v>
      </c>
      <c r="H2265" s="179">
        <f t="shared" si="37"/>
        <v>0</v>
      </c>
      <c r="I2265" s="178"/>
      <c r="J2265" s="178"/>
      <c r="K2265" s="178"/>
      <c r="L2265" s="178"/>
    </row>
    <row r="2266" spans="1:12" ht="15.75" x14ac:dyDescent="0.25">
      <c r="A2266" s="141" t="s">
        <v>1544</v>
      </c>
      <c r="B2266" s="90" t="s">
        <v>1545</v>
      </c>
      <c r="C2266" s="141">
        <v>526213</v>
      </c>
      <c r="D2266" s="141" t="s">
        <v>396</v>
      </c>
      <c r="E2266" s="144" t="s">
        <v>30</v>
      </c>
      <c r="F2266" s="178">
        <v>4</v>
      </c>
      <c r="G2266" s="179">
        <f>1.1*4095000</f>
        <v>4504500</v>
      </c>
      <c r="H2266" s="179">
        <f t="shared" si="37"/>
        <v>18018000</v>
      </c>
      <c r="I2266" s="178"/>
      <c r="J2266" s="178"/>
      <c r="K2266" s="178"/>
      <c r="L2266" s="178"/>
    </row>
    <row r="2267" spans="1:12" ht="47.25" x14ac:dyDescent="0.25">
      <c r="A2267" s="91"/>
      <c r="B2267" s="95" t="s">
        <v>1546</v>
      </c>
      <c r="C2267" s="91"/>
      <c r="D2267" s="178"/>
      <c r="E2267" s="144"/>
      <c r="F2267" s="178"/>
      <c r="G2267" s="179">
        <v>0</v>
      </c>
      <c r="H2267" s="179">
        <f t="shared" si="37"/>
        <v>0</v>
      </c>
      <c r="I2267" s="178"/>
      <c r="J2267" s="178"/>
      <c r="K2267" s="178"/>
      <c r="L2267" s="178"/>
    </row>
    <row r="2268" spans="1:12" ht="15.75" x14ac:dyDescent="0.25">
      <c r="A2268" s="91"/>
      <c r="B2268" s="95" t="s">
        <v>1547</v>
      </c>
      <c r="C2268" s="91"/>
      <c r="D2268" s="91"/>
      <c r="E2268" s="144"/>
      <c r="F2268" s="178"/>
      <c r="G2268" s="179">
        <v>0</v>
      </c>
      <c r="H2268" s="179">
        <f t="shared" si="37"/>
        <v>0</v>
      </c>
      <c r="I2268" s="178"/>
      <c r="J2268" s="178"/>
      <c r="K2268" s="178"/>
      <c r="L2268" s="178"/>
    </row>
    <row r="2269" spans="1:12" ht="15.75" x14ac:dyDescent="0.25">
      <c r="A2269" s="141" t="s">
        <v>1548</v>
      </c>
      <c r="B2269" s="90" t="s">
        <v>1549</v>
      </c>
      <c r="C2269" s="141">
        <v>196974</v>
      </c>
      <c r="D2269" s="141" t="s">
        <v>396</v>
      </c>
      <c r="E2269" s="144" t="s">
        <v>30</v>
      </c>
      <c r="F2269" s="178">
        <v>3</v>
      </c>
      <c r="G2269" s="179">
        <f>1.1*104204100</f>
        <v>114624510.00000001</v>
      </c>
      <c r="H2269" s="179">
        <f t="shared" si="37"/>
        <v>343873530.00000006</v>
      </c>
      <c r="I2269" s="178"/>
      <c r="J2269" s="178"/>
      <c r="K2269" s="178"/>
      <c r="L2269" s="178"/>
    </row>
    <row r="2270" spans="1:12" ht="47.25" x14ac:dyDescent="0.25">
      <c r="A2270" s="91"/>
      <c r="B2270" s="95" t="s">
        <v>1550</v>
      </c>
      <c r="C2270" s="91"/>
      <c r="D2270" s="91"/>
      <c r="E2270" s="144"/>
      <c r="F2270" s="178"/>
      <c r="G2270" s="179">
        <v>0</v>
      </c>
      <c r="H2270" s="179">
        <f t="shared" si="37"/>
        <v>0</v>
      </c>
      <c r="I2270" s="178"/>
      <c r="J2270" s="178"/>
      <c r="K2270" s="178"/>
      <c r="L2270" s="178"/>
    </row>
    <row r="2271" spans="1:12" ht="31.5" x14ac:dyDescent="0.25">
      <c r="A2271" s="91"/>
      <c r="B2271" s="95" t="s">
        <v>1551</v>
      </c>
      <c r="C2271" s="91"/>
      <c r="D2271" s="91"/>
      <c r="E2271" s="144"/>
      <c r="F2271" s="178"/>
      <c r="G2271" s="179">
        <v>0</v>
      </c>
      <c r="H2271" s="179">
        <f t="shared" si="37"/>
        <v>0</v>
      </c>
      <c r="I2271" s="178"/>
      <c r="J2271" s="178"/>
      <c r="K2271" s="178"/>
      <c r="L2271" s="178"/>
    </row>
    <row r="2272" spans="1:12" ht="15.75" x14ac:dyDescent="0.25">
      <c r="A2272" s="91"/>
      <c r="B2272" s="95" t="s">
        <v>1552</v>
      </c>
      <c r="C2272" s="91"/>
      <c r="D2272" s="91"/>
      <c r="E2272" s="144"/>
      <c r="F2272" s="178"/>
      <c r="G2272" s="179">
        <v>0</v>
      </c>
      <c r="H2272" s="179">
        <f t="shared" si="37"/>
        <v>0</v>
      </c>
      <c r="I2272" s="178"/>
      <c r="J2272" s="178"/>
      <c r="K2272" s="178"/>
      <c r="L2272" s="178"/>
    </row>
    <row r="2273" spans="1:12" ht="15.75" x14ac:dyDescent="0.25">
      <c r="A2273" s="91"/>
      <c r="B2273" s="95" t="s">
        <v>1553</v>
      </c>
      <c r="C2273" s="91"/>
      <c r="D2273" s="91"/>
      <c r="E2273" s="144"/>
      <c r="F2273" s="178"/>
      <c r="G2273" s="179">
        <v>0</v>
      </c>
      <c r="H2273" s="179">
        <f t="shared" si="37"/>
        <v>0</v>
      </c>
      <c r="I2273" s="178"/>
      <c r="J2273" s="178"/>
      <c r="K2273" s="178"/>
      <c r="L2273" s="178"/>
    </row>
    <row r="2274" spans="1:12" ht="15.75" x14ac:dyDescent="0.25">
      <c r="A2274" s="91"/>
      <c r="B2274" s="95" t="s">
        <v>1554</v>
      </c>
      <c r="C2274" s="91"/>
      <c r="D2274" s="91"/>
      <c r="E2274" s="144"/>
      <c r="F2274" s="178"/>
      <c r="G2274" s="179">
        <v>0</v>
      </c>
      <c r="H2274" s="179">
        <f t="shared" si="37"/>
        <v>0</v>
      </c>
      <c r="I2274" s="178"/>
      <c r="J2274" s="178"/>
      <c r="K2274" s="178"/>
      <c r="L2274" s="178"/>
    </row>
    <row r="2275" spans="1:12" ht="15.75" x14ac:dyDescent="0.25">
      <c r="A2275" s="91"/>
      <c r="B2275" s="95" t="s">
        <v>922</v>
      </c>
      <c r="C2275" s="91"/>
      <c r="D2275" s="91"/>
      <c r="E2275" s="144"/>
      <c r="F2275" s="178"/>
      <c r="G2275" s="179">
        <v>0</v>
      </c>
      <c r="H2275" s="179">
        <f t="shared" si="37"/>
        <v>0</v>
      </c>
      <c r="I2275" s="178"/>
      <c r="J2275" s="178"/>
      <c r="K2275" s="178"/>
      <c r="L2275" s="178"/>
    </row>
    <row r="2276" spans="1:12" ht="15.75" x14ac:dyDescent="0.25">
      <c r="A2276" s="141" t="s">
        <v>1502</v>
      </c>
      <c r="B2276" s="90" t="s">
        <v>1555</v>
      </c>
      <c r="C2276" s="141">
        <v>549844</v>
      </c>
      <c r="D2276" s="141" t="s">
        <v>396</v>
      </c>
      <c r="E2276" s="144" t="s">
        <v>30</v>
      </c>
      <c r="F2276" s="178">
        <v>3</v>
      </c>
      <c r="G2276" s="179">
        <f>1.1*9336600</f>
        <v>10270260</v>
      </c>
      <c r="H2276" s="179">
        <f t="shared" si="37"/>
        <v>30810780</v>
      </c>
      <c r="I2276" s="178"/>
      <c r="J2276" s="178"/>
      <c r="K2276" s="178"/>
      <c r="L2276" s="178"/>
    </row>
    <row r="2277" spans="1:12" ht="31.5" x14ac:dyDescent="0.25">
      <c r="A2277" s="91"/>
      <c r="B2277" s="95" t="s">
        <v>1556</v>
      </c>
      <c r="C2277" s="91"/>
      <c r="D2277" s="91"/>
      <c r="E2277" s="144"/>
      <c r="F2277" s="178"/>
      <c r="G2277" s="179">
        <v>0</v>
      </c>
      <c r="H2277" s="179">
        <f t="shared" si="37"/>
        <v>0</v>
      </c>
      <c r="I2277" s="178"/>
      <c r="J2277" s="178"/>
      <c r="K2277" s="178"/>
      <c r="L2277" s="178"/>
    </row>
    <row r="2278" spans="1:12" ht="47.25" x14ac:dyDescent="0.25">
      <c r="A2278" s="91"/>
      <c r="B2278" s="95" t="s">
        <v>1557</v>
      </c>
      <c r="C2278" s="91"/>
      <c r="D2278" s="91"/>
      <c r="E2278" s="144"/>
      <c r="F2278" s="178"/>
      <c r="G2278" s="179">
        <v>0</v>
      </c>
      <c r="H2278" s="179">
        <f t="shared" si="37"/>
        <v>0</v>
      </c>
      <c r="I2278" s="178"/>
      <c r="J2278" s="178"/>
      <c r="K2278" s="178"/>
      <c r="L2278" s="178"/>
    </row>
    <row r="2279" spans="1:12" ht="15.75" x14ac:dyDescent="0.25">
      <c r="A2279" s="91"/>
      <c r="B2279" s="95" t="s">
        <v>1558</v>
      </c>
      <c r="C2279" s="91"/>
      <c r="D2279" s="91"/>
      <c r="E2279" s="144"/>
      <c r="F2279" s="178"/>
      <c r="G2279" s="179">
        <v>0</v>
      </c>
      <c r="H2279" s="179">
        <f t="shared" si="37"/>
        <v>0</v>
      </c>
      <c r="I2279" s="178"/>
      <c r="J2279" s="178"/>
      <c r="K2279" s="178"/>
      <c r="L2279" s="178"/>
    </row>
    <row r="2280" spans="1:12" ht="15.75" x14ac:dyDescent="0.25">
      <c r="A2280" s="91"/>
      <c r="B2280" s="95" t="s">
        <v>1559</v>
      </c>
      <c r="C2280" s="91"/>
      <c r="D2280" s="91"/>
      <c r="E2280" s="144"/>
      <c r="F2280" s="178"/>
      <c r="G2280" s="179">
        <v>0</v>
      </c>
      <c r="H2280" s="179">
        <f t="shared" si="37"/>
        <v>0</v>
      </c>
      <c r="I2280" s="178"/>
      <c r="J2280" s="178"/>
      <c r="K2280" s="178"/>
      <c r="L2280" s="178"/>
    </row>
    <row r="2281" spans="1:12" ht="15.75" x14ac:dyDescent="0.25">
      <c r="A2281" s="91"/>
      <c r="B2281" s="95" t="s">
        <v>1560</v>
      </c>
      <c r="C2281" s="91"/>
      <c r="D2281" s="91"/>
      <c r="E2281" s="144"/>
      <c r="F2281" s="178"/>
      <c r="G2281" s="179">
        <v>0</v>
      </c>
      <c r="H2281" s="179">
        <f t="shared" si="37"/>
        <v>0</v>
      </c>
      <c r="I2281" s="178"/>
      <c r="J2281" s="178"/>
      <c r="K2281" s="178"/>
      <c r="L2281" s="178"/>
    </row>
    <row r="2282" spans="1:12" ht="15.75" x14ac:dyDescent="0.25">
      <c r="A2282" s="91"/>
      <c r="B2282" s="95" t="s">
        <v>1561</v>
      </c>
      <c r="C2282" s="91"/>
      <c r="D2282" s="91"/>
      <c r="E2282" s="144"/>
      <c r="F2282" s="178"/>
      <c r="G2282" s="179">
        <v>0</v>
      </c>
      <c r="H2282" s="179">
        <f t="shared" si="37"/>
        <v>0</v>
      </c>
      <c r="I2282" s="178"/>
      <c r="J2282" s="178"/>
      <c r="K2282" s="178"/>
      <c r="L2282" s="178"/>
    </row>
    <row r="2283" spans="1:12" ht="15.75" x14ac:dyDescent="0.25">
      <c r="A2283" s="141" t="s">
        <v>1562</v>
      </c>
      <c r="B2283" s="189" t="s">
        <v>1563</v>
      </c>
      <c r="C2283" s="97">
        <v>541120</v>
      </c>
      <c r="D2283" s="97" t="s">
        <v>396</v>
      </c>
      <c r="E2283" s="144" t="s">
        <v>30</v>
      </c>
      <c r="F2283" s="178">
        <v>3</v>
      </c>
      <c r="G2283" s="179">
        <f>1.1*17854200</f>
        <v>19639620</v>
      </c>
      <c r="H2283" s="179">
        <f t="shared" si="37"/>
        <v>58918860</v>
      </c>
      <c r="I2283" s="178"/>
      <c r="J2283" s="178"/>
      <c r="K2283" s="178"/>
      <c r="L2283" s="178"/>
    </row>
    <row r="2284" spans="1:12" ht="31.5" x14ac:dyDescent="0.25">
      <c r="A2284" s="96"/>
      <c r="B2284" s="144" t="s">
        <v>1564</v>
      </c>
      <c r="C2284" s="97"/>
      <c r="D2284" s="96"/>
      <c r="E2284" s="144"/>
      <c r="F2284" s="178"/>
      <c r="G2284" s="179">
        <v>0</v>
      </c>
      <c r="H2284" s="179">
        <f t="shared" si="37"/>
        <v>0</v>
      </c>
      <c r="I2284" s="178"/>
      <c r="J2284" s="178"/>
      <c r="K2284" s="178"/>
      <c r="L2284" s="178"/>
    </row>
    <row r="2285" spans="1:12" ht="15.75" x14ac:dyDescent="0.25">
      <c r="A2285" s="96"/>
      <c r="B2285" s="144" t="s">
        <v>1565</v>
      </c>
      <c r="C2285" s="96"/>
      <c r="D2285" s="96"/>
      <c r="E2285" s="144"/>
      <c r="F2285" s="178"/>
      <c r="G2285" s="179">
        <v>0</v>
      </c>
      <c r="H2285" s="179">
        <f t="shared" si="37"/>
        <v>0</v>
      </c>
      <c r="I2285" s="178"/>
      <c r="J2285" s="178"/>
      <c r="K2285" s="178"/>
      <c r="L2285" s="178"/>
    </row>
    <row r="2286" spans="1:12" ht="15.75" x14ac:dyDescent="0.25">
      <c r="A2286" s="96"/>
      <c r="B2286" s="144" t="s">
        <v>1566</v>
      </c>
      <c r="C2286" s="96"/>
      <c r="D2286" s="96"/>
      <c r="E2286" s="144"/>
      <c r="F2286" s="178"/>
      <c r="G2286" s="179">
        <v>0</v>
      </c>
      <c r="H2286" s="179">
        <f t="shared" si="37"/>
        <v>0</v>
      </c>
      <c r="I2286" s="178"/>
      <c r="J2286" s="178"/>
      <c r="K2286" s="178"/>
      <c r="L2286" s="178"/>
    </row>
    <row r="2287" spans="1:12" ht="15.75" x14ac:dyDescent="0.25">
      <c r="A2287" s="96"/>
      <c r="B2287" s="144" t="s">
        <v>1567</v>
      </c>
      <c r="C2287" s="96"/>
      <c r="D2287" s="96"/>
      <c r="E2287" s="144"/>
      <c r="F2287" s="178"/>
      <c r="G2287" s="179">
        <v>0</v>
      </c>
      <c r="H2287" s="179">
        <f t="shared" si="37"/>
        <v>0</v>
      </c>
      <c r="I2287" s="178"/>
      <c r="J2287" s="178"/>
      <c r="K2287" s="178"/>
      <c r="L2287" s="178"/>
    </row>
    <row r="2288" spans="1:12" ht="15.75" x14ac:dyDescent="0.25">
      <c r="A2288" s="96"/>
      <c r="B2288" s="144" t="s">
        <v>1315</v>
      </c>
      <c r="C2288" s="96"/>
      <c r="D2288" s="96"/>
      <c r="E2288" s="144"/>
      <c r="F2288" s="178"/>
      <c r="G2288" s="179">
        <v>0</v>
      </c>
      <c r="H2288" s="179">
        <f t="shared" si="37"/>
        <v>0</v>
      </c>
      <c r="I2288" s="178"/>
      <c r="J2288" s="178"/>
      <c r="K2288" s="178"/>
      <c r="L2288" s="178"/>
    </row>
    <row r="2289" spans="1:12" ht="15.75" x14ac:dyDescent="0.25">
      <c r="A2289" s="97" t="s">
        <v>1568</v>
      </c>
      <c r="B2289" s="189" t="s">
        <v>1569</v>
      </c>
      <c r="C2289" s="97">
        <v>8038559</v>
      </c>
      <c r="D2289" s="97" t="s">
        <v>396</v>
      </c>
      <c r="E2289" s="144" t="s">
        <v>30</v>
      </c>
      <c r="F2289" s="178">
        <v>3</v>
      </c>
      <c r="G2289" s="179">
        <f>1.1*58749600</f>
        <v>64624560.000000007</v>
      </c>
      <c r="H2289" s="179">
        <f t="shared" si="37"/>
        <v>193873680.00000003</v>
      </c>
      <c r="I2289" s="178"/>
      <c r="J2289" s="178"/>
      <c r="K2289" s="178"/>
      <c r="L2289" s="178"/>
    </row>
    <row r="2290" spans="1:12" ht="31.5" x14ac:dyDescent="0.25">
      <c r="A2290" s="96"/>
      <c r="B2290" s="144" t="s">
        <v>1570</v>
      </c>
      <c r="C2290" s="96"/>
      <c r="D2290" s="96"/>
      <c r="E2290" s="144"/>
      <c r="F2290" s="178"/>
      <c r="G2290" s="179">
        <v>0</v>
      </c>
      <c r="H2290" s="179">
        <f t="shared" si="37"/>
        <v>0</v>
      </c>
      <c r="I2290" s="178"/>
      <c r="J2290" s="178"/>
      <c r="K2290" s="178"/>
      <c r="L2290" s="178"/>
    </row>
    <row r="2291" spans="1:12" ht="63" x14ac:dyDescent="0.25">
      <c r="A2291" s="96"/>
      <c r="B2291" s="144" t="s">
        <v>1571</v>
      </c>
      <c r="C2291" s="96"/>
      <c r="D2291" s="178"/>
      <c r="E2291" s="144"/>
      <c r="F2291" s="178"/>
      <c r="G2291" s="179">
        <v>0</v>
      </c>
      <c r="H2291" s="179">
        <f t="shared" si="37"/>
        <v>0</v>
      </c>
      <c r="I2291" s="178"/>
      <c r="J2291" s="178"/>
      <c r="K2291" s="178"/>
      <c r="L2291" s="178"/>
    </row>
    <row r="2292" spans="1:12" ht="15.75" x14ac:dyDescent="0.25">
      <c r="A2292" s="96"/>
      <c r="B2292" s="144" t="s">
        <v>928</v>
      </c>
      <c r="C2292" s="96"/>
      <c r="D2292" s="96"/>
      <c r="E2292" s="144"/>
      <c r="F2292" s="178"/>
      <c r="G2292" s="179">
        <v>0</v>
      </c>
      <c r="H2292" s="179">
        <f t="shared" si="37"/>
        <v>0</v>
      </c>
      <c r="I2292" s="178"/>
      <c r="J2292" s="178"/>
      <c r="K2292" s="178"/>
      <c r="L2292" s="178"/>
    </row>
    <row r="2293" spans="1:12" ht="31.5" x14ac:dyDescent="0.25">
      <c r="A2293" s="96"/>
      <c r="B2293" s="144" t="s">
        <v>1572</v>
      </c>
      <c r="C2293" s="96"/>
      <c r="D2293" s="96"/>
      <c r="E2293" s="144"/>
      <c r="F2293" s="178"/>
      <c r="G2293" s="179">
        <v>0</v>
      </c>
      <c r="H2293" s="179">
        <f t="shared" si="37"/>
        <v>0</v>
      </c>
      <c r="I2293" s="178"/>
      <c r="J2293" s="178"/>
      <c r="K2293" s="178"/>
      <c r="L2293" s="178"/>
    </row>
    <row r="2294" spans="1:12" ht="31.5" x14ac:dyDescent="0.25">
      <c r="A2294" s="96"/>
      <c r="B2294" s="144" t="s">
        <v>1573</v>
      </c>
      <c r="C2294" s="96"/>
      <c r="D2294" s="197"/>
      <c r="E2294" s="178"/>
      <c r="F2294" s="178"/>
      <c r="G2294" s="179">
        <v>0</v>
      </c>
      <c r="H2294" s="179">
        <f t="shared" si="37"/>
        <v>0</v>
      </c>
      <c r="I2294" s="178"/>
      <c r="J2294" s="178"/>
      <c r="K2294" s="178"/>
      <c r="L2294" s="178"/>
    </row>
    <row r="2295" spans="1:12" ht="15.75" x14ac:dyDescent="0.25">
      <c r="A2295" s="96"/>
      <c r="B2295" s="144" t="s">
        <v>1574</v>
      </c>
      <c r="C2295" s="96"/>
      <c r="D2295" s="96"/>
      <c r="E2295" s="178"/>
      <c r="F2295" s="178"/>
      <c r="G2295" s="179">
        <v>0</v>
      </c>
      <c r="H2295" s="179">
        <f t="shared" si="37"/>
        <v>0</v>
      </c>
      <c r="I2295" s="178"/>
      <c r="J2295" s="178"/>
      <c r="K2295" s="178"/>
      <c r="L2295" s="178"/>
    </row>
    <row r="2296" spans="1:12" ht="15.75" x14ac:dyDescent="0.25">
      <c r="A2296" s="97" t="s">
        <v>1575</v>
      </c>
      <c r="B2296" s="189" t="s">
        <v>1576</v>
      </c>
      <c r="C2296" s="97">
        <v>8033584</v>
      </c>
      <c r="D2296" s="97" t="s">
        <v>396</v>
      </c>
      <c r="E2296" s="201" t="s">
        <v>30</v>
      </c>
      <c r="F2296" s="201">
        <v>8</v>
      </c>
      <c r="G2296" s="179">
        <f>1.1*4204200</f>
        <v>4624620</v>
      </c>
      <c r="H2296" s="179">
        <f t="shared" si="37"/>
        <v>36996960</v>
      </c>
      <c r="I2296" s="178"/>
      <c r="J2296" s="178"/>
      <c r="K2296" s="178"/>
      <c r="L2296" s="178"/>
    </row>
    <row r="2297" spans="1:12" ht="15.75" x14ac:dyDescent="0.25">
      <c r="A2297" s="96"/>
      <c r="B2297" s="144" t="s">
        <v>1577</v>
      </c>
      <c r="C2297" s="96"/>
      <c r="D2297" s="96"/>
      <c r="E2297" s="178"/>
      <c r="F2297" s="178"/>
      <c r="G2297" s="179">
        <v>0</v>
      </c>
      <c r="H2297" s="179">
        <f t="shared" ref="H2297" si="38">+G2297*F2297</f>
        <v>0</v>
      </c>
      <c r="I2297" s="178"/>
      <c r="J2297" s="178"/>
      <c r="K2297" s="178"/>
      <c r="L2297" s="178"/>
    </row>
    <row r="2298" spans="1:12" ht="15.75" x14ac:dyDescent="0.25">
      <c r="A2298" s="96"/>
      <c r="B2298" s="144" t="s">
        <v>1578</v>
      </c>
      <c r="C2298" s="96"/>
      <c r="D2298" s="96"/>
      <c r="E2298" s="178"/>
      <c r="F2298" s="178"/>
      <c r="G2298" s="179">
        <v>0</v>
      </c>
      <c r="H2298" s="179">
        <f t="shared" ref="H2298:H2302" si="39">+G2298*F2298</f>
        <v>0</v>
      </c>
      <c r="I2298" s="178"/>
      <c r="J2298" s="178"/>
      <c r="K2298" s="178"/>
      <c r="L2298" s="178"/>
    </row>
    <row r="2299" spans="1:12" ht="15.75" x14ac:dyDescent="0.25">
      <c r="A2299" s="96"/>
      <c r="B2299" s="144" t="s">
        <v>1579</v>
      </c>
      <c r="C2299" s="96"/>
      <c r="D2299" s="96"/>
      <c r="E2299" s="178"/>
      <c r="F2299" s="178"/>
      <c r="G2299" s="179">
        <v>0</v>
      </c>
      <c r="H2299" s="179">
        <f t="shared" si="39"/>
        <v>0</v>
      </c>
      <c r="I2299" s="178"/>
      <c r="J2299" s="178"/>
      <c r="K2299" s="178"/>
      <c r="L2299" s="178"/>
    </row>
    <row r="2300" spans="1:12" ht="31.5" x14ac:dyDescent="0.25">
      <c r="A2300" s="97" t="s">
        <v>1580</v>
      </c>
      <c r="B2300" s="189" t="s">
        <v>1581</v>
      </c>
      <c r="C2300" s="97">
        <v>8033586</v>
      </c>
      <c r="D2300" s="97" t="s">
        <v>396</v>
      </c>
      <c r="E2300" s="201" t="s">
        <v>30</v>
      </c>
      <c r="F2300" s="201">
        <v>8</v>
      </c>
      <c r="G2300" s="179">
        <f>1.1*1801800</f>
        <v>1981980.0000000002</v>
      </c>
      <c r="H2300" s="179">
        <f t="shared" si="39"/>
        <v>15855840.000000002</v>
      </c>
      <c r="I2300" s="178"/>
      <c r="J2300" s="178"/>
      <c r="K2300" s="178"/>
      <c r="L2300" s="178"/>
    </row>
    <row r="2301" spans="1:12" ht="15.75" x14ac:dyDescent="0.25">
      <c r="A2301" s="96"/>
      <c r="B2301" s="144" t="s">
        <v>1577</v>
      </c>
      <c r="C2301" s="96"/>
      <c r="D2301" s="96"/>
      <c r="E2301" s="178"/>
      <c r="F2301" s="178"/>
      <c r="G2301" s="179">
        <v>0</v>
      </c>
      <c r="H2301" s="179">
        <f t="shared" si="39"/>
        <v>0</v>
      </c>
      <c r="I2301" s="178"/>
      <c r="J2301" s="178"/>
      <c r="K2301" s="178"/>
      <c r="L2301" s="178"/>
    </row>
    <row r="2302" spans="1:12" ht="15.75" x14ac:dyDescent="0.25">
      <c r="A2302" s="96"/>
      <c r="B2302" s="144" t="s">
        <v>1578</v>
      </c>
      <c r="C2302" s="96"/>
      <c r="D2302" s="96"/>
      <c r="E2302" s="178"/>
      <c r="F2302" s="178"/>
      <c r="G2302" s="179">
        <v>0</v>
      </c>
      <c r="H2302" s="179">
        <f t="shared" si="39"/>
        <v>0</v>
      </c>
      <c r="I2302" s="178"/>
      <c r="J2302" s="178"/>
      <c r="K2302" s="178"/>
      <c r="L2302" s="178"/>
    </row>
    <row r="2303" spans="1:12" s="213" customFormat="1" ht="15.75" x14ac:dyDescent="0.25">
      <c r="A2303" s="214">
        <v>7</v>
      </c>
      <c r="B2303" s="215" t="s">
        <v>1602</v>
      </c>
      <c r="C2303" s="210"/>
      <c r="D2303" s="210"/>
      <c r="E2303" s="211"/>
      <c r="F2303" s="211"/>
      <c r="G2303" s="212"/>
      <c r="H2303" s="226">
        <f>+SUM(H2304:H2720)</f>
        <v>9865496000</v>
      </c>
      <c r="I2303" s="211"/>
      <c r="J2303" s="211"/>
      <c r="K2303" s="211"/>
      <c r="L2303" s="211"/>
    </row>
    <row r="2304" spans="1:12" ht="15.75" x14ac:dyDescent="0.25">
      <c r="A2304" s="217" t="s">
        <v>1998</v>
      </c>
      <c r="B2304" s="218" t="s">
        <v>1603</v>
      </c>
      <c r="C2304" s="158"/>
      <c r="D2304" s="91" t="s">
        <v>319</v>
      </c>
      <c r="E2304" s="222" t="s">
        <v>31</v>
      </c>
      <c r="F2304" s="223">
        <v>4</v>
      </c>
      <c r="G2304" s="224">
        <v>1821038000</v>
      </c>
      <c r="H2304" s="224">
        <f>+G2304*F2304</f>
        <v>7284152000</v>
      </c>
      <c r="I2304" s="158"/>
      <c r="J2304" s="158"/>
      <c r="K2304" s="158"/>
      <c r="L2304" s="158"/>
    </row>
    <row r="2305" spans="1:12" ht="15.75" x14ac:dyDescent="0.25">
      <c r="A2305" s="96"/>
      <c r="B2305" s="189" t="s">
        <v>1604</v>
      </c>
      <c r="C2305" s="158"/>
      <c r="D2305" s="219"/>
      <c r="E2305" s="222"/>
      <c r="F2305" s="216"/>
      <c r="G2305" s="224"/>
      <c r="H2305" s="169"/>
      <c r="I2305" s="158"/>
      <c r="J2305" s="158"/>
      <c r="K2305" s="158"/>
      <c r="L2305" s="158"/>
    </row>
    <row r="2306" spans="1:12" ht="15.75" x14ac:dyDescent="0.25">
      <c r="A2306" s="96">
        <v>1</v>
      </c>
      <c r="B2306" s="220" t="s">
        <v>1605</v>
      </c>
      <c r="C2306" s="158"/>
      <c r="D2306" s="126"/>
      <c r="E2306" s="124"/>
      <c r="F2306" s="124"/>
      <c r="G2306" s="225"/>
      <c r="H2306" s="169"/>
      <c r="I2306" s="158"/>
      <c r="J2306" s="158"/>
      <c r="K2306" s="158"/>
      <c r="L2306" s="158"/>
    </row>
    <row r="2307" spans="1:12" ht="31.5" x14ac:dyDescent="0.25">
      <c r="A2307" s="96"/>
      <c r="B2307" s="144" t="s">
        <v>1606</v>
      </c>
      <c r="C2307" s="158"/>
      <c r="D2307" s="126"/>
      <c r="E2307" s="124"/>
      <c r="F2307" s="124"/>
      <c r="G2307" s="225"/>
      <c r="H2307" s="169"/>
      <c r="I2307" s="158"/>
      <c r="J2307" s="158"/>
      <c r="K2307" s="158"/>
      <c r="L2307" s="158"/>
    </row>
    <row r="2308" spans="1:12" ht="47.25" x14ac:dyDescent="0.25">
      <c r="A2308" s="96"/>
      <c r="B2308" s="144" t="s">
        <v>1607</v>
      </c>
      <c r="C2308" s="158"/>
      <c r="D2308" s="126"/>
      <c r="E2308" s="124"/>
      <c r="F2308" s="124"/>
      <c r="G2308" s="225"/>
      <c r="H2308" s="169"/>
      <c r="I2308" s="158"/>
      <c r="J2308" s="158"/>
      <c r="K2308" s="158"/>
      <c r="L2308" s="158"/>
    </row>
    <row r="2309" spans="1:12" ht="78.75" x14ac:dyDescent="0.25">
      <c r="A2309" s="96"/>
      <c r="B2309" s="144" t="s">
        <v>1608</v>
      </c>
      <c r="C2309" s="158"/>
      <c r="D2309" s="126"/>
      <c r="E2309" s="124"/>
      <c r="F2309" s="124"/>
      <c r="G2309" s="225"/>
      <c r="H2309" s="169"/>
      <c r="I2309" s="158"/>
      <c r="J2309" s="158"/>
      <c r="K2309" s="158"/>
      <c r="L2309" s="158"/>
    </row>
    <row r="2310" spans="1:12" ht="15.75" x14ac:dyDescent="0.25">
      <c r="A2310" s="96"/>
      <c r="B2310" s="144" t="s">
        <v>1609</v>
      </c>
      <c r="C2310" s="158"/>
      <c r="D2310" s="126"/>
      <c r="E2310" s="124"/>
      <c r="F2310" s="124"/>
      <c r="G2310" s="225"/>
      <c r="H2310" s="169"/>
      <c r="I2310" s="158"/>
      <c r="J2310" s="158"/>
      <c r="K2310" s="158"/>
      <c r="L2310" s="158"/>
    </row>
    <row r="2311" spans="1:12" ht="31.5" x14ac:dyDescent="0.25">
      <c r="A2311" s="96"/>
      <c r="B2311" s="144" t="s">
        <v>1610</v>
      </c>
      <c r="C2311" s="158"/>
      <c r="D2311" s="126"/>
      <c r="E2311" s="124"/>
      <c r="F2311" s="124"/>
      <c r="G2311" s="225"/>
      <c r="H2311" s="169"/>
      <c r="I2311" s="158"/>
      <c r="J2311" s="158"/>
      <c r="K2311" s="158"/>
      <c r="L2311" s="158"/>
    </row>
    <row r="2312" spans="1:12" ht="31.5" x14ac:dyDescent="0.25">
      <c r="A2312" s="96"/>
      <c r="B2312" s="144" t="s">
        <v>1611</v>
      </c>
      <c r="C2312" s="158"/>
      <c r="D2312" s="126"/>
      <c r="E2312" s="124"/>
      <c r="F2312" s="124"/>
      <c r="G2312" s="225"/>
      <c r="H2312" s="169"/>
      <c r="I2312" s="158"/>
      <c r="J2312" s="158"/>
      <c r="K2312" s="158"/>
      <c r="L2312" s="158"/>
    </row>
    <row r="2313" spans="1:12" ht="15.75" x14ac:dyDescent="0.25">
      <c r="A2313" s="96"/>
      <c r="B2313" s="144" t="s">
        <v>1612</v>
      </c>
      <c r="C2313" s="158"/>
      <c r="D2313" s="126"/>
      <c r="E2313" s="124"/>
      <c r="F2313" s="124"/>
      <c r="G2313" s="225"/>
      <c r="H2313" s="169"/>
      <c r="I2313" s="158"/>
      <c r="J2313" s="158"/>
      <c r="K2313" s="158"/>
      <c r="L2313" s="158"/>
    </row>
    <row r="2314" spans="1:12" ht="15.75" x14ac:dyDescent="0.25">
      <c r="A2314" s="96" t="s">
        <v>1613</v>
      </c>
      <c r="B2314" s="220" t="s">
        <v>1614</v>
      </c>
      <c r="C2314" s="158"/>
      <c r="D2314" s="126"/>
      <c r="E2314" s="124"/>
      <c r="F2314" s="124"/>
      <c r="G2314" s="225"/>
      <c r="H2314" s="169"/>
      <c r="I2314" s="158"/>
      <c r="J2314" s="158"/>
      <c r="K2314" s="158"/>
      <c r="L2314" s="158"/>
    </row>
    <row r="2315" spans="1:12" ht="15.75" x14ac:dyDescent="0.25">
      <c r="A2315" s="96"/>
      <c r="B2315" s="144" t="s">
        <v>1615</v>
      </c>
      <c r="C2315" s="158"/>
      <c r="D2315" s="126"/>
      <c r="E2315" s="124"/>
      <c r="F2315" s="124"/>
      <c r="G2315" s="225"/>
      <c r="H2315" s="169"/>
      <c r="I2315" s="158"/>
      <c r="J2315" s="158"/>
      <c r="K2315" s="158"/>
      <c r="L2315" s="158"/>
    </row>
    <row r="2316" spans="1:12" ht="15.75" x14ac:dyDescent="0.25">
      <c r="A2316" s="96"/>
      <c r="B2316" s="144" t="s">
        <v>1616</v>
      </c>
      <c r="C2316" s="158"/>
      <c r="D2316" s="126"/>
      <c r="E2316" s="124"/>
      <c r="F2316" s="124"/>
      <c r="G2316" s="225"/>
      <c r="H2316" s="169"/>
      <c r="I2316" s="158"/>
      <c r="J2316" s="158"/>
      <c r="K2316" s="158"/>
      <c r="L2316" s="158"/>
    </row>
    <row r="2317" spans="1:12" ht="15.75" x14ac:dyDescent="0.25">
      <c r="A2317" s="96"/>
      <c r="B2317" s="144" t="s">
        <v>1617</v>
      </c>
      <c r="C2317" s="158"/>
      <c r="D2317" s="126"/>
      <c r="E2317" s="124"/>
      <c r="F2317" s="124"/>
      <c r="G2317" s="225"/>
      <c r="H2317" s="169"/>
      <c r="I2317" s="158"/>
      <c r="J2317" s="158"/>
      <c r="K2317" s="158"/>
      <c r="L2317" s="158"/>
    </row>
    <row r="2318" spans="1:12" ht="15.75" x14ac:dyDescent="0.25">
      <c r="A2318" s="96"/>
      <c r="B2318" s="144" t="s">
        <v>1618</v>
      </c>
      <c r="C2318" s="158"/>
      <c r="D2318" s="126"/>
      <c r="E2318" s="124"/>
      <c r="F2318" s="124"/>
      <c r="G2318" s="225"/>
      <c r="H2318" s="169"/>
      <c r="I2318" s="158"/>
      <c r="J2318" s="158"/>
      <c r="K2318" s="158"/>
      <c r="L2318" s="158"/>
    </row>
    <row r="2319" spans="1:12" ht="15.75" x14ac:dyDescent="0.25">
      <c r="A2319" s="96"/>
      <c r="B2319" s="144" t="s">
        <v>1619</v>
      </c>
      <c r="C2319" s="158"/>
      <c r="D2319" s="126"/>
      <c r="E2319" s="124"/>
      <c r="F2319" s="124"/>
      <c r="G2319" s="225"/>
      <c r="H2319" s="169"/>
      <c r="I2319" s="158"/>
      <c r="J2319" s="158"/>
      <c r="K2319" s="158"/>
      <c r="L2319" s="158"/>
    </row>
    <row r="2320" spans="1:12" ht="15.75" x14ac:dyDescent="0.25">
      <c r="A2320" s="96"/>
      <c r="B2320" s="144" t="s">
        <v>1620</v>
      </c>
      <c r="C2320" s="158"/>
      <c r="D2320" s="126"/>
      <c r="E2320" s="124"/>
      <c r="F2320" s="124"/>
      <c r="G2320" s="225"/>
      <c r="H2320" s="169"/>
      <c r="I2320" s="158"/>
      <c r="J2320" s="158"/>
      <c r="K2320" s="158"/>
      <c r="L2320" s="158"/>
    </row>
    <row r="2321" spans="1:12" ht="15.75" x14ac:dyDescent="0.25">
      <c r="A2321" s="96"/>
      <c r="B2321" s="144" t="s">
        <v>1621</v>
      </c>
      <c r="C2321" s="158"/>
      <c r="D2321" s="126"/>
      <c r="E2321" s="124"/>
      <c r="F2321" s="124"/>
      <c r="G2321" s="225"/>
      <c r="H2321" s="169"/>
      <c r="I2321" s="158"/>
      <c r="J2321" s="158"/>
      <c r="K2321" s="158"/>
      <c r="L2321" s="158"/>
    </row>
    <row r="2322" spans="1:12" ht="15.75" x14ac:dyDescent="0.25">
      <c r="A2322" s="96"/>
      <c r="B2322" s="144" t="s">
        <v>1622</v>
      </c>
      <c r="C2322" s="158"/>
      <c r="D2322" s="126"/>
      <c r="E2322" s="124"/>
      <c r="F2322" s="124"/>
      <c r="G2322" s="225"/>
      <c r="H2322" s="169"/>
      <c r="I2322" s="158"/>
      <c r="J2322" s="158"/>
      <c r="K2322" s="158"/>
      <c r="L2322" s="158"/>
    </row>
    <row r="2323" spans="1:12" ht="15.75" x14ac:dyDescent="0.25">
      <c r="A2323" s="96"/>
      <c r="B2323" s="144" t="s">
        <v>1623</v>
      </c>
      <c r="C2323" s="158"/>
      <c r="D2323" s="126"/>
      <c r="E2323" s="124"/>
      <c r="F2323" s="124"/>
      <c r="G2323" s="225"/>
      <c r="H2323" s="169"/>
      <c r="I2323" s="158"/>
      <c r="J2323" s="158"/>
      <c r="K2323" s="158"/>
      <c r="L2323" s="158"/>
    </row>
    <row r="2324" spans="1:12" ht="15.75" x14ac:dyDescent="0.25">
      <c r="A2324" s="96"/>
      <c r="B2324" s="144" t="s">
        <v>1624</v>
      </c>
      <c r="C2324" s="158"/>
      <c r="D2324" s="126"/>
      <c r="E2324" s="124"/>
      <c r="F2324" s="124"/>
      <c r="G2324" s="225"/>
      <c r="H2324" s="169"/>
      <c r="I2324" s="158"/>
      <c r="J2324" s="158"/>
      <c r="K2324" s="158"/>
      <c r="L2324" s="158"/>
    </row>
    <row r="2325" spans="1:12" ht="31.5" x14ac:dyDescent="0.25">
      <c r="A2325" s="96"/>
      <c r="B2325" s="144" t="s">
        <v>1625</v>
      </c>
      <c r="C2325" s="158"/>
      <c r="D2325" s="126"/>
      <c r="E2325" s="124"/>
      <c r="F2325" s="124"/>
      <c r="G2325" s="225"/>
      <c r="H2325" s="169"/>
      <c r="I2325" s="158"/>
      <c r="J2325" s="158"/>
      <c r="K2325" s="158"/>
      <c r="L2325" s="158"/>
    </row>
    <row r="2326" spans="1:12" ht="15.75" x14ac:dyDescent="0.25">
      <c r="A2326" s="96"/>
      <c r="B2326" s="144" t="s">
        <v>1626</v>
      </c>
      <c r="C2326" s="158"/>
      <c r="D2326" s="126"/>
      <c r="E2326" s="124"/>
      <c r="F2326" s="124"/>
      <c r="G2326" s="225"/>
      <c r="H2326" s="169"/>
      <c r="I2326" s="158"/>
      <c r="J2326" s="158"/>
      <c r="K2326" s="158"/>
      <c r="L2326" s="158"/>
    </row>
    <row r="2327" spans="1:12" ht="15.75" x14ac:dyDescent="0.25">
      <c r="A2327" s="96" t="s">
        <v>1627</v>
      </c>
      <c r="B2327" s="220" t="s">
        <v>1628</v>
      </c>
      <c r="C2327" s="158"/>
      <c r="D2327" s="126"/>
      <c r="E2327" s="124"/>
      <c r="F2327" s="124"/>
      <c r="G2327" s="225"/>
      <c r="H2327" s="169"/>
      <c r="I2327" s="158"/>
      <c r="J2327" s="158"/>
      <c r="K2327" s="158"/>
      <c r="L2327" s="158"/>
    </row>
    <row r="2328" spans="1:12" ht="15.75" x14ac:dyDescent="0.25">
      <c r="A2328" s="96"/>
      <c r="B2328" s="144" t="s">
        <v>1629</v>
      </c>
      <c r="C2328" s="158"/>
      <c r="D2328" s="126"/>
      <c r="E2328" s="124"/>
      <c r="F2328" s="124"/>
      <c r="G2328" s="225"/>
      <c r="H2328" s="169"/>
      <c r="I2328" s="158"/>
      <c r="J2328" s="158"/>
      <c r="K2328" s="158"/>
      <c r="L2328" s="158"/>
    </row>
    <row r="2329" spans="1:12" ht="15.75" x14ac:dyDescent="0.25">
      <c r="A2329" s="96"/>
      <c r="B2329" s="144" t="s">
        <v>1630</v>
      </c>
      <c r="C2329" s="158"/>
      <c r="D2329" s="126"/>
      <c r="E2329" s="124"/>
      <c r="F2329" s="124"/>
      <c r="G2329" s="225"/>
      <c r="H2329" s="169"/>
      <c r="I2329" s="158"/>
      <c r="J2329" s="158"/>
      <c r="K2329" s="158"/>
      <c r="L2329" s="158"/>
    </row>
    <row r="2330" spans="1:12" ht="15.75" x14ac:dyDescent="0.25">
      <c r="A2330" s="96"/>
      <c r="B2330" s="144" t="s">
        <v>1631</v>
      </c>
      <c r="C2330" s="158"/>
      <c r="D2330" s="126"/>
      <c r="E2330" s="124"/>
      <c r="F2330" s="124"/>
      <c r="G2330" s="225"/>
      <c r="H2330" s="169"/>
      <c r="I2330" s="158"/>
      <c r="J2330" s="158"/>
      <c r="K2330" s="158"/>
      <c r="L2330" s="158"/>
    </row>
    <row r="2331" spans="1:12" ht="15.75" x14ac:dyDescent="0.25">
      <c r="A2331" s="96"/>
      <c r="B2331" s="144" t="s">
        <v>1632</v>
      </c>
      <c r="C2331" s="158"/>
      <c r="D2331" s="126"/>
      <c r="E2331" s="124"/>
      <c r="F2331" s="124"/>
      <c r="G2331" s="225"/>
      <c r="H2331" s="169"/>
      <c r="I2331" s="158"/>
      <c r="J2331" s="158"/>
      <c r="K2331" s="158"/>
      <c r="L2331" s="158"/>
    </row>
    <row r="2332" spans="1:12" ht="15.75" x14ac:dyDescent="0.25">
      <c r="A2332" s="96"/>
      <c r="B2332" s="144" t="s">
        <v>1633</v>
      </c>
      <c r="C2332" s="158"/>
      <c r="D2332" s="126"/>
      <c r="E2332" s="124"/>
      <c r="F2332" s="124"/>
      <c r="G2332" s="225"/>
      <c r="H2332" s="169"/>
      <c r="I2332" s="158"/>
      <c r="J2332" s="158"/>
      <c r="K2332" s="158"/>
      <c r="L2332" s="158"/>
    </row>
    <row r="2333" spans="1:12" ht="15.75" x14ac:dyDescent="0.25">
      <c r="A2333" s="96"/>
      <c r="B2333" s="144" t="s">
        <v>1634</v>
      </c>
      <c r="C2333" s="158"/>
      <c r="D2333" s="126"/>
      <c r="E2333" s="124"/>
      <c r="F2333" s="124"/>
      <c r="G2333" s="225"/>
      <c r="H2333" s="169"/>
      <c r="I2333" s="158"/>
      <c r="J2333" s="158"/>
      <c r="K2333" s="158"/>
      <c r="L2333" s="158"/>
    </row>
    <row r="2334" spans="1:12" ht="15.75" x14ac:dyDescent="0.25">
      <c r="A2334" s="96"/>
      <c r="B2334" s="144" t="s">
        <v>1635</v>
      </c>
      <c r="C2334" s="158"/>
      <c r="D2334" s="126"/>
      <c r="E2334" s="124"/>
      <c r="F2334" s="124"/>
      <c r="G2334" s="225"/>
      <c r="H2334" s="169"/>
      <c r="I2334" s="158"/>
      <c r="J2334" s="158"/>
      <c r="K2334" s="158"/>
      <c r="L2334" s="158"/>
    </row>
    <row r="2335" spans="1:12" ht="15.75" x14ac:dyDescent="0.25">
      <c r="A2335" s="96"/>
      <c r="B2335" s="144" t="s">
        <v>1630</v>
      </c>
      <c r="C2335" s="158"/>
      <c r="D2335" s="126"/>
      <c r="E2335" s="124"/>
      <c r="F2335" s="124"/>
      <c r="G2335" s="225"/>
      <c r="H2335" s="169"/>
      <c r="I2335" s="158"/>
      <c r="J2335" s="158"/>
      <c r="K2335" s="158"/>
      <c r="L2335" s="158"/>
    </row>
    <row r="2336" spans="1:12" ht="15.75" x14ac:dyDescent="0.25">
      <c r="A2336" s="96"/>
      <c r="B2336" s="144" t="s">
        <v>1636</v>
      </c>
      <c r="C2336" s="158"/>
      <c r="D2336" s="126"/>
      <c r="E2336" s="124"/>
      <c r="F2336" s="124"/>
      <c r="G2336" s="225"/>
      <c r="H2336" s="169"/>
      <c r="I2336" s="158"/>
      <c r="J2336" s="158"/>
      <c r="K2336" s="158"/>
      <c r="L2336" s="158"/>
    </row>
    <row r="2337" spans="1:12" ht="15.75" x14ac:dyDescent="0.25">
      <c r="A2337" s="96"/>
      <c r="B2337" s="144" t="s">
        <v>1637</v>
      </c>
      <c r="C2337" s="158"/>
      <c r="D2337" s="126"/>
      <c r="E2337" s="124"/>
      <c r="F2337" s="124"/>
      <c r="G2337" s="225"/>
      <c r="H2337" s="169"/>
      <c r="I2337" s="158"/>
      <c r="J2337" s="158"/>
      <c r="K2337" s="158"/>
      <c r="L2337" s="158"/>
    </row>
    <row r="2338" spans="1:12" ht="15.75" x14ac:dyDescent="0.25">
      <c r="A2338" s="96"/>
      <c r="B2338" s="144" t="s">
        <v>1638</v>
      </c>
      <c r="C2338" s="158"/>
      <c r="D2338" s="126"/>
      <c r="E2338" s="124"/>
      <c r="F2338" s="124"/>
      <c r="G2338" s="225"/>
      <c r="H2338" s="169"/>
      <c r="I2338" s="158"/>
      <c r="J2338" s="158"/>
      <c r="K2338" s="158"/>
      <c r="L2338" s="158"/>
    </row>
    <row r="2339" spans="1:12" ht="15.75" x14ac:dyDescent="0.25">
      <c r="A2339" s="96"/>
      <c r="B2339" s="144" t="s">
        <v>1639</v>
      </c>
      <c r="C2339" s="158"/>
      <c r="D2339" s="126"/>
      <c r="E2339" s="124"/>
      <c r="F2339" s="124"/>
      <c r="G2339" s="225"/>
      <c r="H2339" s="169"/>
      <c r="I2339" s="158"/>
      <c r="J2339" s="158"/>
      <c r="K2339" s="158"/>
      <c r="L2339" s="158"/>
    </row>
    <row r="2340" spans="1:12" ht="15.75" x14ac:dyDescent="0.25">
      <c r="A2340" s="96"/>
      <c r="B2340" s="144" t="s">
        <v>1640</v>
      </c>
      <c r="C2340" s="158"/>
      <c r="D2340" s="126"/>
      <c r="E2340" s="124"/>
      <c r="F2340" s="124"/>
      <c r="G2340" s="225"/>
      <c r="H2340" s="169"/>
      <c r="I2340" s="158"/>
      <c r="J2340" s="158"/>
      <c r="K2340" s="158"/>
      <c r="L2340" s="158"/>
    </row>
    <row r="2341" spans="1:12" ht="31.5" x14ac:dyDescent="0.25">
      <c r="A2341" s="96"/>
      <c r="B2341" s="144" t="s">
        <v>1641</v>
      </c>
      <c r="C2341" s="158"/>
      <c r="D2341" s="126"/>
      <c r="E2341" s="124"/>
      <c r="F2341" s="124"/>
      <c r="G2341" s="225"/>
      <c r="H2341" s="169"/>
      <c r="I2341" s="158"/>
      <c r="J2341" s="158"/>
      <c r="K2341" s="158"/>
      <c r="L2341" s="158"/>
    </row>
    <row r="2342" spans="1:12" ht="15.75" x14ac:dyDescent="0.25">
      <c r="A2342" s="96"/>
      <c r="B2342" s="144" t="s">
        <v>1642</v>
      </c>
      <c r="C2342" s="158"/>
      <c r="D2342" s="126"/>
      <c r="E2342" s="124"/>
      <c r="F2342" s="124"/>
      <c r="G2342" s="225"/>
      <c r="H2342" s="169"/>
      <c r="I2342" s="158"/>
      <c r="J2342" s="158"/>
      <c r="K2342" s="158"/>
      <c r="L2342" s="158"/>
    </row>
    <row r="2343" spans="1:12" ht="31.5" x14ac:dyDescent="0.25">
      <c r="A2343" s="96"/>
      <c r="B2343" s="144" t="s">
        <v>1643</v>
      </c>
      <c r="C2343" s="158"/>
      <c r="D2343" s="126"/>
      <c r="E2343" s="124"/>
      <c r="F2343" s="124"/>
      <c r="G2343" s="225"/>
      <c r="H2343" s="169"/>
      <c r="I2343" s="158"/>
      <c r="J2343" s="158"/>
      <c r="K2343" s="158"/>
      <c r="L2343" s="158"/>
    </row>
    <row r="2344" spans="1:12" ht="15.75" x14ac:dyDescent="0.25">
      <c r="A2344" s="96" t="s">
        <v>1644</v>
      </c>
      <c r="B2344" s="220" t="s">
        <v>1645</v>
      </c>
      <c r="C2344" s="158"/>
      <c r="D2344" s="126"/>
      <c r="E2344" s="124"/>
      <c r="F2344" s="124"/>
      <c r="G2344" s="225"/>
      <c r="H2344" s="169"/>
      <c r="I2344" s="158"/>
      <c r="J2344" s="158"/>
      <c r="K2344" s="158"/>
      <c r="L2344" s="158"/>
    </row>
    <row r="2345" spans="1:12" ht="15.75" x14ac:dyDescent="0.25">
      <c r="A2345" s="96"/>
      <c r="B2345" s="144" t="s">
        <v>1646</v>
      </c>
      <c r="C2345" s="158"/>
      <c r="D2345" s="126"/>
      <c r="E2345" s="124"/>
      <c r="F2345" s="124"/>
      <c r="G2345" s="225"/>
      <c r="H2345" s="169"/>
      <c r="I2345" s="158"/>
      <c r="J2345" s="158"/>
      <c r="K2345" s="158"/>
      <c r="L2345" s="158"/>
    </row>
    <row r="2346" spans="1:12" ht="15.75" x14ac:dyDescent="0.25">
      <c r="A2346" s="96"/>
      <c r="B2346" s="144" t="s">
        <v>1647</v>
      </c>
      <c r="C2346" s="158"/>
      <c r="D2346" s="126"/>
      <c r="E2346" s="124"/>
      <c r="F2346" s="124"/>
      <c r="G2346" s="225"/>
      <c r="H2346" s="169"/>
      <c r="I2346" s="158"/>
      <c r="J2346" s="158"/>
      <c r="K2346" s="158"/>
      <c r="L2346" s="158"/>
    </row>
    <row r="2347" spans="1:12" ht="15.75" x14ac:dyDescent="0.25">
      <c r="A2347" s="96"/>
      <c r="B2347" s="144" t="s">
        <v>1648</v>
      </c>
      <c r="C2347" s="158"/>
      <c r="D2347" s="126"/>
      <c r="E2347" s="124"/>
      <c r="F2347" s="124"/>
      <c r="G2347" s="225"/>
      <c r="H2347" s="169"/>
      <c r="I2347" s="158"/>
      <c r="J2347" s="158"/>
      <c r="K2347" s="158"/>
      <c r="L2347" s="158"/>
    </row>
    <row r="2348" spans="1:12" ht="15.75" x14ac:dyDescent="0.25">
      <c r="A2348" s="96"/>
      <c r="B2348" s="144" t="s">
        <v>1649</v>
      </c>
      <c r="C2348" s="158"/>
      <c r="D2348" s="126"/>
      <c r="E2348" s="124"/>
      <c r="F2348" s="124"/>
      <c r="G2348" s="225"/>
      <c r="H2348" s="169"/>
      <c r="I2348" s="158"/>
      <c r="J2348" s="158"/>
      <c r="K2348" s="158"/>
      <c r="L2348" s="158"/>
    </row>
    <row r="2349" spans="1:12" ht="15.75" x14ac:dyDescent="0.25">
      <c r="A2349" s="96"/>
      <c r="B2349" s="144" t="s">
        <v>1650</v>
      </c>
      <c r="C2349" s="158"/>
      <c r="D2349" s="126"/>
      <c r="E2349" s="124"/>
      <c r="F2349" s="124"/>
      <c r="G2349" s="225"/>
      <c r="H2349" s="169"/>
      <c r="I2349" s="158"/>
      <c r="J2349" s="158"/>
      <c r="K2349" s="158"/>
      <c r="L2349" s="158"/>
    </row>
    <row r="2350" spans="1:12" ht="15.75" x14ac:dyDescent="0.25">
      <c r="A2350" s="96"/>
      <c r="B2350" s="144" t="s">
        <v>1651</v>
      </c>
      <c r="C2350" s="158"/>
      <c r="D2350" s="126"/>
      <c r="E2350" s="124"/>
      <c r="F2350" s="124"/>
      <c r="G2350" s="225"/>
      <c r="H2350" s="169"/>
      <c r="I2350" s="158"/>
      <c r="J2350" s="158"/>
      <c r="K2350" s="158"/>
      <c r="L2350" s="158"/>
    </row>
    <row r="2351" spans="1:12" ht="15.75" x14ac:dyDescent="0.25">
      <c r="A2351" s="96"/>
      <c r="B2351" s="144" t="s">
        <v>1652</v>
      </c>
      <c r="C2351" s="158"/>
      <c r="D2351" s="126"/>
      <c r="E2351" s="124"/>
      <c r="F2351" s="124"/>
      <c r="G2351" s="225"/>
      <c r="H2351" s="169"/>
      <c r="I2351" s="158"/>
      <c r="J2351" s="158"/>
      <c r="K2351" s="158"/>
      <c r="L2351" s="158"/>
    </row>
    <row r="2352" spans="1:12" ht="15.75" x14ac:dyDescent="0.25">
      <c r="A2352" s="96"/>
      <c r="B2352" s="144" t="s">
        <v>1653</v>
      </c>
      <c r="C2352" s="158"/>
      <c r="D2352" s="126"/>
      <c r="E2352" s="124"/>
      <c r="F2352" s="124"/>
      <c r="G2352" s="225"/>
      <c r="H2352" s="169"/>
      <c r="I2352" s="158"/>
      <c r="J2352" s="158"/>
      <c r="K2352" s="158"/>
      <c r="L2352" s="158"/>
    </row>
    <row r="2353" spans="1:12" ht="15.75" x14ac:dyDescent="0.25">
      <c r="A2353" s="96"/>
      <c r="B2353" s="144" t="s">
        <v>1654</v>
      </c>
      <c r="C2353" s="158"/>
      <c r="D2353" s="126"/>
      <c r="E2353" s="124"/>
      <c r="F2353" s="124"/>
      <c r="G2353" s="225"/>
      <c r="H2353" s="169"/>
      <c r="I2353" s="158"/>
      <c r="J2353" s="158"/>
      <c r="K2353" s="158"/>
      <c r="L2353" s="158"/>
    </row>
    <row r="2354" spans="1:12" ht="15.75" x14ac:dyDescent="0.25">
      <c r="A2354" s="96"/>
      <c r="B2354" s="144" t="s">
        <v>1655</v>
      </c>
      <c r="C2354" s="158"/>
      <c r="D2354" s="126"/>
      <c r="E2354" s="124"/>
      <c r="F2354" s="124"/>
      <c r="G2354" s="225"/>
      <c r="H2354" s="169"/>
      <c r="I2354" s="158"/>
      <c r="J2354" s="158"/>
      <c r="K2354" s="158"/>
      <c r="L2354" s="158"/>
    </row>
    <row r="2355" spans="1:12" ht="15.75" x14ac:dyDescent="0.25">
      <c r="A2355" s="96"/>
      <c r="B2355" s="144" t="s">
        <v>1649</v>
      </c>
      <c r="C2355" s="158"/>
      <c r="D2355" s="126"/>
      <c r="E2355" s="124"/>
      <c r="F2355" s="124"/>
      <c r="G2355" s="225"/>
      <c r="H2355" s="169"/>
      <c r="I2355" s="158"/>
      <c r="J2355" s="158"/>
      <c r="K2355" s="158"/>
      <c r="L2355" s="158"/>
    </row>
    <row r="2356" spans="1:12" ht="15.75" x14ac:dyDescent="0.25">
      <c r="A2356" s="96"/>
      <c r="B2356" s="144" t="s">
        <v>1656</v>
      </c>
      <c r="C2356" s="158"/>
      <c r="D2356" s="126"/>
      <c r="E2356" s="124"/>
      <c r="F2356" s="124"/>
      <c r="G2356" s="225"/>
      <c r="H2356" s="169"/>
      <c r="I2356" s="158"/>
      <c r="J2356" s="158"/>
      <c r="K2356" s="158"/>
      <c r="L2356" s="158"/>
    </row>
    <row r="2357" spans="1:12" ht="15.75" x14ac:dyDescent="0.25">
      <c r="A2357" s="96"/>
      <c r="B2357" s="144" t="s">
        <v>1651</v>
      </c>
      <c r="C2357" s="158"/>
      <c r="D2357" s="126"/>
      <c r="E2357" s="124"/>
      <c r="F2357" s="124"/>
      <c r="G2357" s="225"/>
      <c r="H2357" s="169"/>
      <c r="I2357" s="158"/>
      <c r="J2357" s="158"/>
      <c r="K2357" s="158"/>
      <c r="L2357" s="158"/>
    </row>
    <row r="2358" spans="1:12" ht="15.75" x14ac:dyDescent="0.25">
      <c r="A2358" s="96"/>
      <c r="B2358" s="144" t="s">
        <v>1657</v>
      </c>
      <c r="C2358" s="158"/>
      <c r="D2358" s="126"/>
      <c r="E2358" s="124"/>
      <c r="F2358" s="124"/>
      <c r="G2358" s="225"/>
      <c r="H2358" s="169"/>
      <c r="I2358" s="158"/>
      <c r="J2358" s="158"/>
      <c r="K2358" s="158"/>
      <c r="L2358" s="158"/>
    </row>
    <row r="2359" spans="1:12" ht="15.75" x14ac:dyDescent="0.25">
      <c r="A2359" s="96"/>
      <c r="B2359" s="144" t="s">
        <v>1640</v>
      </c>
      <c r="C2359" s="158"/>
      <c r="D2359" s="126"/>
      <c r="E2359" s="124"/>
      <c r="F2359" s="124"/>
      <c r="G2359" s="225"/>
      <c r="H2359" s="169"/>
      <c r="I2359" s="158"/>
      <c r="J2359" s="158"/>
      <c r="K2359" s="158"/>
      <c r="L2359" s="158"/>
    </row>
    <row r="2360" spans="1:12" ht="31.5" x14ac:dyDescent="0.25">
      <c r="A2360" s="96"/>
      <c r="B2360" s="144" t="s">
        <v>1658</v>
      </c>
      <c r="C2360" s="158"/>
      <c r="D2360" s="126"/>
      <c r="E2360" s="124"/>
      <c r="F2360" s="124"/>
      <c r="G2360" s="225"/>
      <c r="H2360" s="169"/>
      <c r="I2360" s="158"/>
      <c r="J2360" s="158"/>
      <c r="K2360" s="158"/>
      <c r="L2360" s="158"/>
    </row>
    <row r="2361" spans="1:12" ht="15.75" x14ac:dyDescent="0.25">
      <c r="A2361" s="96"/>
      <c r="B2361" s="144" t="s">
        <v>1624</v>
      </c>
      <c r="C2361" s="158"/>
      <c r="D2361" s="126"/>
      <c r="E2361" s="124"/>
      <c r="F2361" s="124"/>
      <c r="G2361" s="225"/>
      <c r="H2361" s="169"/>
      <c r="I2361" s="158"/>
      <c r="J2361" s="158"/>
      <c r="K2361" s="158"/>
      <c r="L2361" s="158"/>
    </row>
    <row r="2362" spans="1:12" ht="31.5" x14ac:dyDescent="0.25">
      <c r="A2362" s="96"/>
      <c r="B2362" s="144" t="s">
        <v>1659</v>
      </c>
      <c r="C2362" s="158"/>
      <c r="D2362" s="126"/>
      <c r="E2362" s="124"/>
      <c r="F2362" s="124"/>
      <c r="G2362" s="225"/>
      <c r="H2362" s="169"/>
      <c r="I2362" s="158"/>
      <c r="J2362" s="158"/>
      <c r="K2362" s="158"/>
      <c r="L2362" s="158"/>
    </row>
    <row r="2363" spans="1:12" ht="15.75" x14ac:dyDescent="0.25">
      <c r="A2363" s="96"/>
      <c r="B2363" s="144" t="s">
        <v>1660</v>
      </c>
      <c r="C2363" s="158"/>
      <c r="D2363" s="126"/>
      <c r="E2363" s="124"/>
      <c r="F2363" s="124"/>
      <c r="G2363" s="225"/>
      <c r="H2363" s="169"/>
      <c r="I2363" s="158"/>
      <c r="J2363" s="158"/>
      <c r="K2363" s="158"/>
      <c r="L2363" s="158"/>
    </row>
    <row r="2364" spans="1:12" ht="15.75" x14ac:dyDescent="0.25">
      <c r="A2364" s="96" t="s">
        <v>1661</v>
      </c>
      <c r="B2364" s="220" t="s">
        <v>1662</v>
      </c>
      <c r="C2364" s="158"/>
      <c r="D2364" s="126"/>
      <c r="E2364" s="124"/>
      <c r="F2364" s="124"/>
      <c r="G2364" s="225"/>
      <c r="H2364" s="169"/>
      <c r="I2364" s="158"/>
      <c r="J2364" s="158"/>
      <c r="K2364" s="158"/>
      <c r="L2364" s="158"/>
    </row>
    <row r="2365" spans="1:12" ht="15.75" x14ac:dyDescent="0.25">
      <c r="A2365" s="96"/>
      <c r="B2365" s="144" t="s">
        <v>1663</v>
      </c>
      <c r="C2365" s="158"/>
      <c r="D2365" s="126"/>
      <c r="E2365" s="124"/>
      <c r="F2365" s="124"/>
      <c r="G2365" s="225"/>
      <c r="H2365" s="169"/>
      <c r="I2365" s="158"/>
      <c r="J2365" s="158"/>
      <c r="K2365" s="158"/>
      <c r="L2365" s="158"/>
    </row>
    <row r="2366" spans="1:12" ht="15.75" x14ac:dyDescent="0.25">
      <c r="A2366" s="96"/>
      <c r="B2366" s="144" t="s">
        <v>1664</v>
      </c>
      <c r="C2366" s="158"/>
      <c r="D2366" s="126"/>
      <c r="E2366" s="124"/>
      <c r="F2366" s="124"/>
      <c r="G2366" s="225"/>
      <c r="H2366" s="169"/>
      <c r="I2366" s="158"/>
      <c r="J2366" s="158"/>
      <c r="K2366" s="158"/>
      <c r="L2366" s="158"/>
    </row>
    <row r="2367" spans="1:12" ht="31.5" x14ac:dyDescent="0.25">
      <c r="A2367" s="96"/>
      <c r="B2367" s="144" t="s">
        <v>1665</v>
      </c>
      <c r="C2367" s="158"/>
      <c r="D2367" s="126"/>
      <c r="E2367" s="124"/>
      <c r="F2367" s="124"/>
      <c r="G2367" s="225"/>
      <c r="H2367" s="169"/>
      <c r="I2367" s="158"/>
      <c r="J2367" s="158"/>
      <c r="K2367" s="158"/>
      <c r="L2367" s="158"/>
    </row>
    <row r="2368" spans="1:12" ht="15.75" x14ac:dyDescent="0.25">
      <c r="A2368" s="96"/>
      <c r="B2368" s="144" t="s">
        <v>1666</v>
      </c>
      <c r="C2368" s="158"/>
      <c r="D2368" s="126"/>
      <c r="E2368" s="124"/>
      <c r="F2368" s="124"/>
      <c r="G2368" s="225"/>
      <c r="H2368" s="169"/>
      <c r="I2368" s="158"/>
      <c r="J2368" s="158"/>
      <c r="K2368" s="158"/>
      <c r="L2368" s="158"/>
    </row>
    <row r="2369" spans="1:12" ht="15.75" x14ac:dyDescent="0.25">
      <c r="A2369" s="96"/>
      <c r="B2369" s="144" t="s">
        <v>1667</v>
      </c>
      <c r="C2369" s="158"/>
      <c r="D2369" s="126"/>
      <c r="E2369" s="124"/>
      <c r="F2369" s="124"/>
      <c r="G2369" s="225"/>
      <c r="H2369" s="169"/>
      <c r="I2369" s="158"/>
      <c r="J2369" s="158"/>
      <c r="K2369" s="158"/>
      <c r="L2369" s="158"/>
    </row>
    <row r="2370" spans="1:12" ht="15.75" x14ac:dyDescent="0.25">
      <c r="A2370" s="96"/>
      <c r="B2370" s="144" t="s">
        <v>1668</v>
      </c>
      <c r="C2370" s="158"/>
      <c r="D2370" s="126"/>
      <c r="E2370" s="124"/>
      <c r="F2370" s="124"/>
      <c r="G2370" s="225"/>
      <c r="H2370" s="169"/>
      <c r="I2370" s="158"/>
      <c r="J2370" s="158"/>
      <c r="K2370" s="158"/>
      <c r="L2370" s="158"/>
    </row>
    <row r="2371" spans="1:12" ht="15.75" x14ac:dyDescent="0.25">
      <c r="A2371" s="96"/>
      <c r="B2371" s="144" t="s">
        <v>1669</v>
      </c>
      <c r="C2371" s="158"/>
      <c r="D2371" s="126"/>
      <c r="E2371" s="124"/>
      <c r="F2371" s="124"/>
      <c r="G2371" s="225"/>
      <c r="H2371" s="169"/>
      <c r="I2371" s="158"/>
      <c r="J2371" s="158"/>
      <c r="K2371" s="158"/>
      <c r="L2371" s="158"/>
    </row>
    <row r="2372" spans="1:12" ht="15.75" x14ac:dyDescent="0.25">
      <c r="A2372" s="96"/>
      <c r="B2372" s="144" t="s">
        <v>1670</v>
      </c>
      <c r="C2372" s="158"/>
      <c r="D2372" s="126"/>
      <c r="E2372" s="124"/>
      <c r="F2372" s="124"/>
      <c r="G2372" s="225"/>
      <c r="H2372" s="169"/>
      <c r="I2372" s="158"/>
      <c r="J2372" s="158"/>
      <c r="K2372" s="158"/>
      <c r="L2372" s="158"/>
    </row>
    <row r="2373" spans="1:12" ht="15.75" x14ac:dyDescent="0.25">
      <c r="A2373" s="96"/>
      <c r="B2373" s="144" t="s">
        <v>1671</v>
      </c>
      <c r="C2373" s="158"/>
      <c r="D2373" s="126"/>
      <c r="E2373" s="124"/>
      <c r="F2373" s="124"/>
      <c r="G2373" s="225"/>
      <c r="H2373" s="169"/>
      <c r="I2373" s="158"/>
      <c r="J2373" s="158"/>
      <c r="K2373" s="158"/>
      <c r="L2373" s="158"/>
    </row>
    <row r="2374" spans="1:12" ht="15.75" x14ac:dyDescent="0.25">
      <c r="A2374" s="96"/>
      <c r="B2374" s="144" t="s">
        <v>1672</v>
      </c>
      <c r="C2374" s="158"/>
      <c r="D2374" s="126"/>
      <c r="E2374" s="124"/>
      <c r="F2374" s="124"/>
      <c r="G2374" s="225"/>
      <c r="H2374" s="169"/>
      <c r="I2374" s="158"/>
      <c r="J2374" s="158"/>
      <c r="K2374" s="158"/>
      <c r="L2374" s="158"/>
    </row>
    <row r="2375" spans="1:12" ht="15.75" x14ac:dyDescent="0.25">
      <c r="A2375" s="96"/>
      <c r="B2375" s="144" t="s">
        <v>1642</v>
      </c>
      <c r="C2375" s="158"/>
      <c r="D2375" s="126"/>
      <c r="E2375" s="124"/>
      <c r="F2375" s="124"/>
      <c r="G2375" s="225"/>
      <c r="H2375" s="169"/>
      <c r="I2375" s="158"/>
      <c r="J2375" s="158"/>
      <c r="K2375" s="158"/>
      <c r="L2375" s="158"/>
    </row>
    <row r="2376" spans="1:12" ht="31.5" x14ac:dyDescent="0.25">
      <c r="A2376" s="96"/>
      <c r="B2376" s="144" t="s">
        <v>1673</v>
      </c>
      <c r="C2376" s="158"/>
      <c r="D2376" s="126"/>
      <c r="E2376" s="124"/>
      <c r="F2376" s="124"/>
      <c r="G2376" s="225"/>
      <c r="H2376" s="169"/>
      <c r="I2376" s="158"/>
      <c r="J2376" s="158"/>
      <c r="K2376" s="158"/>
      <c r="L2376" s="158"/>
    </row>
    <row r="2377" spans="1:12" ht="15.75" x14ac:dyDescent="0.25">
      <c r="A2377" s="96"/>
      <c r="B2377" s="144" t="s">
        <v>1674</v>
      </c>
      <c r="C2377" s="158"/>
      <c r="D2377" s="126"/>
      <c r="E2377" s="124"/>
      <c r="F2377" s="124"/>
      <c r="G2377" s="225"/>
      <c r="H2377" s="169"/>
      <c r="I2377" s="158"/>
      <c r="J2377" s="158"/>
      <c r="K2377" s="158"/>
      <c r="L2377" s="158"/>
    </row>
    <row r="2378" spans="1:12" ht="15.75" x14ac:dyDescent="0.25">
      <c r="A2378" s="96"/>
      <c r="B2378" s="144" t="s">
        <v>1675</v>
      </c>
      <c r="C2378" s="158"/>
      <c r="D2378" s="126"/>
      <c r="E2378" s="124"/>
      <c r="F2378" s="124"/>
      <c r="G2378" s="225"/>
      <c r="H2378" s="169"/>
      <c r="I2378" s="158"/>
      <c r="J2378" s="158"/>
      <c r="K2378" s="158"/>
      <c r="L2378" s="158"/>
    </row>
    <row r="2379" spans="1:12" ht="15.75" x14ac:dyDescent="0.25">
      <c r="A2379" s="96"/>
      <c r="B2379" s="144" t="s">
        <v>1676</v>
      </c>
      <c r="C2379" s="158"/>
      <c r="D2379" s="126"/>
      <c r="E2379" s="124"/>
      <c r="F2379" s="124"/>
      <c r="G2379" s="225"/>
      <c r="H2379" s="169"/>
      <c r="I2379" s="158"/>
      <c r="J2379" s="158"/>
      <c r="K2379" s="158"/>
      <c r="L2379" s="158"/>
    </row>
    <row r="2380" spans="1:12" ht="15.75" x14ac:dyDescent="0.25">
      <c r="A2380" s="96" t="s">
        <v>1677</v>
      </c>
      <c r="B2380" s="220" t="s">
        <v>1662</v>
      </c>
      <c r="C2380" s="158"/>
      <c r="D2380" s="126"/>
      <c r="E2380" s="124"/>
      <c r="F2380" s="124"/>
      <c r="G2380" s="225"/>
      <c r="H2380" s="169"/>
      <c r="I2380" s="158"/>
      <c r="J2380" s="158"/>
      <c r="K2380" s="158"/>
      <c r="L2380" s="158"/>
    </row>
    <row r="2381" spans="1:12" ht="15.75" x14ac:dyDescent="0.25">
      <c r="A2381" s="96"/>
      <c r="B2381" s="144" t="s">
        <v>1678</v>
      </c>
      <c r="C2381" s="158"/>
      <c r="D2381" s="126"/>
      <c r="E2381" s="124"/>
      <c r="F2381" s="124"/>
      <c r="G2381" s="225"/>
      <c r="H2381" s="169"/>
      <c r="I2381" s="158"/>
      <c r="J2381" s="158"/>
      <c r="K2381" s="158"/>
      <c r="L2381" s="158"/>
    </row>
    <row r="2382" spans="1:12" ht="15.75" x14ac:dyDescent="0.25">
      <c r="A2382" s="96"/>
      <c r="B2382" s="144" t="s">
        <v>1664</v>
      </c>
      <c r="C2382" s="158"/>
      <c r="D2382" s="126"/>
      <c r="E2382" s="124"/>
      <c r="F2382" s="124"/>
      <c r="G2382" s="225"/>
      <c r="H2382" s="169"/>
      <c r="I2382" s="158"/>
      <c r="J2382" s="158"/>
      <c r="K2382" s="158"/>
      <c r="L2382" s="158"/>
    </row>
    <row r="2383" spans="1:12" ht="31.5" x14ac:dyDescent="0.25">
      <c r="A2383" s="96"/>
      <c r="B2383" s="144" t="s">
        <v>1665</v>
      </c>
      <c r="C2383" s="158"/>
      <c r="D2383" s="126"/>
      <c r="E2383" s="124"/>
      <c r="F2383" s="124"/>
      <c r="G2383" s="225"/>
      <c r="H2383" s="169"/>
      <c r="I2383" s="158"/>
      <c r="J2383" s="158"/>
      <c r="K2383" s="158"/>
      <c r="L2383" s="158"/>
    </row>
    <row r="2384" spans="1:12" ht="15.75" x14ac:dyDescent="0.25">
      <c r="A2384" s="96"/>
      <c r="B2384" s="144" t="s">
        <v>1666</v>
      </c>
      <c r="C2384" s="158"/>
      <c r="D2384" s="126"/>
      <c r="E2384" s="124"/>
      <c r="F2384" s="124"/>
      <c r="G2384" s="225"/>
      <c r="H2384" s="169"/>
      <c r="I2384" s="158"/>
      <c r="J2384" s="158"/>
      <c r="K2384" s="158"/>
      <c r="L2384" s="158"/>
    </row>
    <row r="2385" spans="1:12" ht="15.75" x14ac:dyDescent="0.25">
      <c r="A2385" s="96"/>
      <c r="B2385" s="144" t="s">
        <v>1679</v>
      </c>
      <c r="C2385" s="158"/>
      <c r="D2385" s="126"/>
      <c r="E2385" s="124"/>
      <c r="F2385" s="124"/>
      <c r="G2385" s="225"/>
      <c r="H2385" s="169"/>
      <c r="I2385" s="158"/>
      <c r="J2385" s="158"/>
      <c r="K2385" s="158"/>
      <c r="L2385" s="158"/>
    </row>
    <row r="2386" spans="1:12" ht="15.75" x14ac:dyDescent="0.25">
      <c r="A2386" s="96"/>
      <c r="B2386" s="144" t="s">
        <v>1680</v>
      </c>
      <c r="C2386" s="158"/>
      <c r="D2386" s="126"/>
      <c r="E2386" s="124"/>
      <c r="F2386" s="124"/>
      <c r="G2386" s="225"/>
      <c r="H2386" s="169"/>
      <c r="I2386" s="158"/>
      <c r="J2386" s="158"/>
      <c r="K2386" s="158"/>
      <c r="L2386" s="158"/>
    </row>
    <row r="2387" spans="1:12" ht="15.75" x14ac:dyDescent="0.25">
      <c r="A2387" s="96"/>
      <c r="B2387" s="144" t="s">
        <v>1669</v>
      </c>
      <c r="C2387" s="158"/>
      <c r="D2387" s="126"/>
      <c r="E2387" s="124"/>
      <c r="F2387" s="124"/>
      <c r="G2387" s="225"/>
      <c r="H2387" s="169"/>
      <c r="I2387" s="158"/>
      <c r="J2387" s="158"/>
      <c r="K2387" s="158"/>
      <c r="L2387" s="158"/>
    </row>
    <row r="2388" spans="1:12" ht="15.75" x14ac:dyDescent="0.25">
      <c r="A2388" s="96"/>
      <c r="B2388" s="144" t="s">
        <v>1681</v>
      </c>
      <c r="C2388" s="158"/>
      <c r="D2388" s="126"/>
      <c r="E2388" s="124"/>
      <c r="F2388" s="124"/>
      <c r="G2388" s="225"/>
      <c r="H2388" s="169"/>
      <c r="I2388" s="158"/>
      <c r="J2388" s="158"/>
      <c r="K2388" s="158"/>
      <c r="L2388" s="158"/>
    </row>
    <row r="2389" spans="1:12" ht="15.75" x14ac:dyDescent="0.25">
      <c r="A2389" s="96"/>
      <c r="B2389" s="144" t="s">
        <v>1671</v>
      </c>
      <c r="C2389" s="158"/>
      <c r="D2389" s="126"/>
      <c r="E2389" s="124"/>
      <c r="F2389" s="124"/>
      <c r="G2389" s="225"/>
      <c r="H2389" s="169"/>
      <c r="I2389" s="158"/>
      <c r="J2389" s="158"/>
      <c r="K2389" s="158"/>
      <c r="L2389" s="158"/>
    </row>
    <row r="2390" spans="1:12" ht="15.75" x14ac:dyDescent="0.25">
      <c r="A2390" s="96"/>
      <c r="B2390" s="144" t="s">
        <v>1682</v>
      </c>
      <c r="C2390" s="158"/>
      <c r="D2390" s="126"/>
      <c r="E2390" s="124"/>
      <c r="F2390" s="124"/>
      <c r="G2390" s="225"/>
      <c r="H2390" s="169"/>
      <c r="I2390" s="158"/>
      <c r="J2390" s="158"/>
      <c r="K2390" s="158"/>
      <c r="L2390" s="158"/>
    </row>
    <row r="2391" spans="1:12" ht="15.75" x14ac:dyDescent="0.25">
      <c r="A2391" s="96"/>
      <c r="B2391" s="144" t="s">
        <v>1642</v>
      </c>
      <c r="C2391" s="158"/>
      <c r="D2391" s="126"/>
      <c r="E2391" s="124"/>
      <c r="F2391" s="124"/>
      <c r="G2391" s="225"/>
      <c r="H2391" s="169"/>
      <c r="I2391" s="158"/>
      <c r="J2391" s="158"/>
      <c r="K2391" s="158"/>
      <c r="L2391" s="158"/>
    </row>
    <row r="2392" spans="1:12" ht="31.5" x14ac:dyDescent="0.25">
      <c r="A2392" s="96"/>
      <c r="B2392" s="144" t="s">
        <v>1683</v>
      </c>
      <c r="C2392" s="158"/>
      <c r="D2392" s="126"/>
      <c r="E2392" s="124"/>
      <c r="F2392" s="124"/>
      <c r="G2392" s="225"/>
      <c r="H2392" s="169"/>
      <c r="I2392" s="158"/>
      <c r="J2392" s="158"/>
      <c r="K2392" s="158"/>
      <c r="L2392" s="158"/>
    </row>
    <row r="2393" spans="1:12" ht="15.75" x14ac:dyDescent="0.25">
      <c r="A2393" s="96"/>
      <c r="B2393" s="144" t="s">
        <v>1684</v>
      </c>
      <c r="C2393" s="158"/>
      <c r="D2393" s="126"/>
      <c r="E2393" s="124"/>
      <c r="F2393" s="124"/>
      <c r="G2393" s="225"/>
      <c r="H2393" s="169"/>
      <c r="I2393" s="158"/>
      <c r="J2393" s="158"/>
      <c r="K2393" s="158"/>
      <c r="L2393" s="158"/>
    </row>
    <row r="2394" spans="1:12" ht="15.75" x14ac:dyDescent="0.25">
      <c r="A2394" s="96"/>
      <c r="B2394" s="144" t="s">
        <v>1676</v>
      </c>
      <c r="C2394" s="158"/>
      <c r="D2394" s="126"/>
      <c r="E2394" s="124"/>
      <c r="F2394" s="124"/>
      <c r="G2394" s="225"/>
      <c r="H2394" s="169"/>
      <c r="I2394" s="158"/>
      <c r="J2394" s="158"/>
      <c r="K2394" s="158"/>
      <c r="L2394" s="158"/>
    </row>
    <row r="2395" spans="1:12" ht="15.75" x14ac:dyDescent="0.25">
      <c r="A2395" s="96" t="s">
        <v>1685</v>
      </c>
      <c r="B2395" s="220" t="s">
        <v>1686</v>
      </c>
      <c r="C2395" s="158"/>
      <c r="D2395" s="126"/>
      <c r="E2395" s="124"/>
      <c r="F2395" s="124"/>
      <c r="G2395" s="225"/>
      <c r="H2395" s="169"/>
      <c r="I2395" s="158"/>
      <c r="J2395" s="158"/>
      <c r="K2395" s="158"/>
      <c r="L2395" s="158"/>
    </row>
    <row r="2396" spans="1:12" ht="15.75" x14ac:dyDescent="0.25">
      <c r="A2396" s="96"/>
      <c r="B2396" s="144" t="s">
        <v>1687</v>
      </c>
      <c r="C2396" s="158"/>
      <c r="D2396" s="126"/>
      <c r="E2396" s="124"/>
      <c r="F2396" s="124"/>
      <c r="G2396" s="225"/>
      <c r="H2396" s="169"/>
      <c r="I2396" s="158"/>
      <c r="J2396" s="158"/>
      <c r="K2396" s="158"/>
      <c r="L2396" s="158"/>
    </row>
    <row r="2397" spans="1:12" ht="31.5" x14ac:dyDescent="0.25">
      <c r="A2397" s="96"/>
      <c r="B2397" s="144" t="s">
        <v>1688</v>
      </c>
      <c r="C2397" s="158"/>
      <c r="D2397" s="126"/>
      <c r="E2397" s="124"/>
      <c r="F2397" s="124"/>
      <c r="G2397" s="225"/>
      <c r="H2397" s="169"/>
      <c r="I2397" s="158"/>
      <c r="J2397" s="158"/>
      <c r="K2397" s="158"/>
      <c r="L2397" s="158"/>
    </row>
    <row r="2398" spans="1:12" ht="15.75" x14ac:dyDescent="0.25">
      <c r="A2398" s="96"/>
      <c r="B2398" s="144" t="s">
        <v>1689</v>
      </c>
      <c r="C2398" s="158"/>
      <c r="D2398" s="126"/>
      <c r="E2398" s="124"/>
      <c r="F2398" s="124"/>
      <c r="G2398" s="225"/>
      <c r="H2398" s="169"/>
      <c r="I2398" s="158"/>
      <c r="J2398" s="158"/>
      <c r="K2398" s="158"/>
      <c r="L2398" s="158"/>
    </row>
    <row r="2399" spans="1:12" ht="31.5" x14ac:dyDescent="0.25">
      <c r="A2399" s="96"/>
      <c r="B2399" s="144" t="s">
        <v>1690</v>
      </c>
      <c r="C2399" s="158"/>
      <c r="D2399" s="126"/>
      <c r="E2399" s="124"/>
      <c r="F2399" s="124"/>
      <c r="G2399" s="225"/>
      <c r="H2399" s="169"/>
      <c r="I2399" s="158"/>
      <c r="J2399" s="158"/>
      <c r="K2399" s="158"/>
      <c r="L2399" s="158"/>
    </row>
    <row r="2400" spans="1:12" ht="15.75" x14ac:dyDescent="0.25">
      <c r="A2400" s="96"/>
      <c r="B2400" s="144" t="s">
        <v>1691</v>
      </c>
      <c r="C2400" s="158"/>
      <c r="D2400" s="126"/>
      <c r="E2400" s="124"/>
      <c r="F2400" s="124"/>
      <c r="G2400" s="225"/>
      <c r="H2400" s="169"/>
      <c r="I2400" s="158"/>
      <c r="J2400" s="158"/>
      <c r="K2400" s="158"/>
      <c r="L2400" s="158"/>
    </row>
    <row r="2401" spans="1:12" ht="15.75" x14ac:dyDescent="0.25">
      <c r="A2401" s="96"/>
      <c r="B2401" s="144" t="s">
        <v>1692</v>
      </c>
      <c r="C2401" s="158"/>
      <c r="D2401" s="126"/>
      <c r="E2401" s="124"/>
      <c r="F2401" s="124"/>
      <c r="G2401" s="225"/>
      <c r="H2401" s="169"/>
      <c r="I2401" s="158"/>
      <c r="J2401" s="158"/>
      <c r="K2401" s="158"/>
      <c r="L2401" s="158"/>
    </row>
    <row r="2402" spans="1:12" ht="15.75" x14ac:dyDescent="0.25">
      <c r="A2402" s="96"/>
      <c r="B2402" s="144" t="s">
        <v>1693</v>
      </c>
      <c r="C2402" s="158"/>
      <c r="D2402" s="126"/>
      <c r="E2402" s="124"/>
      <c r="F2402" s="124"/>
      <c r="G2402" s="225"/>
      <c r="H2402" s="169"/>
      <c r="I2402" s="158"/>
      <c r="J2402" s="158"/>
      <c r="K2402" s="158"/>
      <c r="L2402" s="158"/>
    </row>
    <row r="2403" spans="1:12" ht="15.75" x14ac:dyDescent="0.25">
      <c r="A2403" s="96"/>
      <c r="B2403" s="144" t="s">
        <v>1694</v>
      </c>
      <c r="C2403" s="158"/>
      <c r="D2403" s="126"/>
      <c r="E2403" s="124"/>
      <c r="F2403" s="124"/>
      <c r="G2403" s="225"/>
      <c r="H2403" s="169"/>
      <c r="I2403" s="158"/>
      <c r="J2403" s="158"/>
      <c r="K2403" s="158"/>
      <c r="L2403" s="158"/>
    </row>
    <row r="2404" spans="1:12" ht="15.75" x14ac:dyDescent="0.25">
      <c r="A2404" s="96"/>
      <c r="B2404" s="144" t="s">
        <v>1695</v>
      </c>
      <c r="C2404" s="158"/>
      <c r="D2404" s="126"/>
      <c r="E2404" s="124"/>
      <c r="F2404" s="124"/>
      <c r="G2404" s="225"/>
      <c r="H2404" s="169"/>
      <c r="I2404" s="158"/>
      <c r="J2404" s="158"/>
      <c r="K2404" s="158"/>
      <c r="L2404" s="158"/>
    </row>
    <row r="2405" spans="1:12" ht="15.75" x14ac:dyDescent="0.25">
      <c r="A2405" s="96"/>
      <c r="B2405" s="144" t="s">
        <v>1696</v>
      </c>
      <c r="C2405" s="158"/>
      <c r="D2405" s="126"/>
      <c r="E2405" s="124"/>
      <c r="F2405" s="124"/>
      <c r="G2405" s="225"/>
      <c r="H2405" s="169"/>
      <c r="I2405" s="158"/>
      <c r="J2405" s="158"/>
      <c r="K2405" s="158"/>
      <c r="L2405" s="158"/>
    </row>
    <row r="2406" spans="1:12" ht="15.75" x14ac:dyDescent="0.25">
      <c r="A2406" s="96"/>
      <c r="B2406" s="144" t="s">
        <v>1697</v>
      </c>
      <c r="C2406" s="158"/>
      <c r="D2406" s="126"/>
      <c r="E2406" s="124"/>
      <c r="F2406" s="124"/>
      <c r="G2406" s="225"/>
      <c r="H2406" s="169"/>
      <c r="I2406" s="158"/>
      <c r="J2406" s="158"/>
      <c r="K2406" s="158"/>
      <c r="L2406" s="158"/>
    </row>
    <row r="2407" spans="1:12" ht="15.75" x14ac:dyDescent="0.25">
      <c r="A2407" s="96"/>
      <c r="B2407" s="144" t="s">
        <v>1624</v>
      </c>
      <c r="C2407" s="158"/>
      <c r="D2407" s="126"/>
      <c r="E2407" s="124"/>
      <c r="F2407" s="124"/>
      <c r="G2407" s="225"/>
      <c r="H2407" s="169"/>
      <c r="I2407" s="158"/>
      <c r="J2407" s="158"/>
      <c r="K2407" s="158"/>
      <c r="L2407" s="158"/>
    </row>
    <row r="2408" spans="1:12" ht="31.5" x14ac:dyDescent="0.25">
      <c r="A2408" s="96"/>
      <c r="B2408" s="144" t="s">
        <v>1698</v>
      </c>
      <c r="C2408" s="158"/>
      <c r="D2408" s="126"/>
      <c r="E2408" s="124"/>
      <c r="F2408" s="124"/>
      <c r="G2408" s="225"/>
      <c r="H2408" s="169"/>
      <c r="I2408" s="158"/>
      <c r="J2408" s="158"/>
      <c r="K2408" s="158"/>
      <c r="L2408" s="158"/>
    </row>
    <row r="2409" spans="1:12" ht="15.75" x14ac:dyDescent="0.25">
      <c r="A2409" s="96"/>
      <c r="B2409" s="144" t="s">
        <v>1699</v>
      </c>
      <c r="C2409" s="158"/>
      <c r="D2409" s="126"/>
      <c r="E2409" s="124"/>
      <c r="F2409" s="124"/>
      <c r="G2409" s="225"/>
      <c r="H2409" s="169"/>
      <c r="I2409" s="158"/>
      <c r="J2409" s="158"/>
      <c r="K2409" s="158"/>
      <c r="L2409" s="158"/>
    </row>
    <row r="2410" spans="1:12" ht="15.75" x14ac:dyDescent="0.25">
      <c r="A2410" s="96" t="s">
        <v>1700</v>
      </c>
      <c r="B2410" s="220" t="s">
        <v>1701</v>
      </c>
      <c r="C2410" s="158"/>
      <c r="D2410" s="126"/>
      <c r="E2410" s="124"/>
      <c r="F2410" s="124"/>
      <c r="G2410" s="225"/>
      <c r="H2410" s="169"/>
      <c r="I2410" s="158"/>
      <c r="J2410" s="158"/>
      <c r="K2410" s="158"/>
      <c r="L2410" s="158"/>
    </row>
    <row r="2411" spans="1:12" ht="15.75" x14ac:dyDescent="0.25">
      <c r="A2411" s="96"/>
      <c r="B2411" s="144" t="s">
        <v>1702</v>
      </c>
      <c r="C2411" s="158"/>
      <c r="D2411" s="126"/>
      <c r="E2411" s="124"/>
      <c r="F2411" s="124"/>
      <c r="G2411" s="225"/>
      <c r="H2411" s="169"/>
      <c r="I2411" s="158"/>
      <c r="J2411" s="158"/>
      <c r="K2411" s="158"/>
      <c r="L2411" s="158"/>
    </row>
    <row r="2412" spans="1:12" ht="15.75" x14ac:dyDescent="0.25">
      <c r="A2412" s="96"/>
      <c r="B2412" s="144" t="s">
        <v>1703</v>
      </c>
      <c r="C2412" s="158"/>
      <c r="D2412" s="126"/>
      <c r="E2412" s="124"/>
      <c r="F2412" s="124"/>
      <c r="G2412" s="225"/>
      <c r="H2412" s="169"/>
      <c r="I2412" s="158"/>
      <c r="J2412" s="158"/>
      <c r="K2412" s="158"/>
      <c r="L2412" s="158"/>
    </row>
    <row r="2413" spans="1:12" ht="31.5" x14ac:dyDescent="0.25">
      <c r="A2413" s="96"/>
      <c r="B2413" s="144" t="s">
        <v>1704</v>
      </c>
      <c r="C2413" s="158"/>
      <c r="D2413" s="126"/>
      <c r="E2413" s="124"/>
      <c r="F2413" s="124"/>
      <c r="G2413" s="225"/>
      <c r="H2413" s="169"/>
      <c r="I2413" s="158"/>
      <c r="J2413" s="158"/>
      <c r="K2413" s="158"/>
      <c r="L2413" s="158"/>
    </row>
    <row r="2414" spans="1:12" ht="31.5" x14ac:dyDescent="0.25">
      <c r="A2414" s="96"/>
      <c r="B2414" s="144" t="s">
        <v>1705</v>
      </c>
      <c r="C2414" s="158"/>
      <c r="D2414" s="126"/>
      <c r="E2414" s="124"/>
      <c r="F2414" s="124"/>
      <c r="G2414" s="225"/>
      <c r="H2414" s="169"/>
      <c r="I2414" s="158"/>
      <c r="J2414" s="158"/>
      <c r="K2414" s="158"/>
      <c r="L2414" s="158"/>
    </row>
    <row r="2415" spans="1:12" ht="15.75" x14ac:dyDescent="0.25">
      <c r="A2415" s="96"/>
      <c r="B2415" s="144" t="s">
        <v>1706</v>
      </c>
      <c r="C2415" s="158"/>
      <c r="D2415" s="126"/>
      <c r="E2415" s="124"/>
      <c r="F2415" s="124"/>
      <c r="G2415" s="225"/>
      <c r="H2415" s="169"/>
      <c r="I2415" s="158"/>
      <c r="J2415" s="158"/>
      <c r="K2415" s="158"/>
      <c r="L2415" s="158"/>
    </row>
    <row r="2416" spans="1:12" ht="15.75" x14ac:dyDescent="0.25">
      <c r="A2416" s="96"/>
      <c r="B2416" s="144" t="s">
        <v>1707</v>
      </c>
      <c r="C2416" s="158"/>
      <c r="D2416" s="126"/>
      <c r="E2416" s="124"/>
      <c r="F2416" s="124"/>
      <c r="G2416" s="225"/>
      <c r="H2416" s="169"/>
      <c r="I2416" s="158"/>
      <c r="J2416" s="158"/>
      <c r="K2416" s="158"/>
      <c r="L2416" s="158"/>
    </row>
    <row r="2417" spans="1:12" ht="15.75" x14ac:dyDescent="0.25">
      <c r="A2417" s="96"/>
      <c r="B2417" s="144" t="s">
        <v>1708</v>
      </c>
      <c r="C2417" s="158"/>
      <c r="D2417" s="126"/>
      <c r="E2417" s="124"/>
      <c r="F2417" s="124"/>
      <c r="G2417" s="225"/>
      <c r="H2417" s="169"/>
      <c r="I2417" s="158"/>
      <c r="J2417" s="158"/>
      <c r="K2417" s="158"/>
      <c r="L2417" s="158"/>
    </row>
    <row r="2418" spans="1:12" ht="15.75" x14ac:dyDescent="0.25">
      <c r="A2418" s="96"/>
      <c r="B2418" s="144" t="s">
        <v>1709</v>
      </c>
      <c r="C2418" s="158"/>
      <c r="D2418" s="126"/>
      <c r="E2418" s="124"/>
      <c r="F2418" s="124"/>
      <c r="G2418" s="225"/>
      <c r="H2418" s="169"/>
      <c r="I2418" s="158"/>
      <c r="J2418" s="158"/>
      <c r="K2418" s="158"/>
      <c r="L2418" s="158"/>
    </row>
    <row r="2419" spans="1:12" ht="15.75" x14ac:dyDescent="0.25">
      <c r="A2419" s="96"/>
      <c r="B2419" s="144" t="s">
        <v>1710</v>
      </c>
      <c r="C2419" s="158"/>
      <c r="D2419" s="126"/>
      <c r="E2419" s="124"/>
      <c r="F2419" s="124"/>
      <c r="G2419" s="225"/>
      <c r="H2419" s="169"/>
      <c r="I2419" s="158"/>
      <c r="J2419" s="158"/>
      <c r="K2419" s="158"/>
      <c r="L2419" s="158"/>
    </row>
    <row r="2420" spans="1:12" ht="15.75" x14ac:dyDescent="0.25">
      <c r="A2420" s="96"/>
      <c r="B2420" s="144" t="s">
        <v>1670</v>
      </c>
      <c r="C2420" s="158"/>
      <c r="D2420" s="126"/>
      <c r="E2420" s="124"/>
      <c r="F2420" s="124"/>
      <c r="G2420" s="225"/>
      <c r="H2420" s="169"/>
      <c r="I2420" s="158"/>
      <c r="J2420" s="158"/>
      <c r="K2420" s="158"/>
      <c r="L2420" s="158"/>
    </row>
    <row r="2421" spans="1:12" ht="15.75" x14ac:dyDescent="0.25">
      <c r="A2421" s="96"/>
      <c r="B2421" s="144" t="s">
        <v>1671</v>
      </c>
      <c r="C2421" s="158"/>
      <c r="D2421" s="126"/>
      <c r="E2421" s="124"/>
      <c r="F2421" s="124"/>
      <c r="G2421" s="225"/>
      <c r="H2421" s="169"/>
      <c r="I2421" s="158"/>
      <c r="J2421" s="158"/>
      <c r="K2421" s="158"/>
      <c r="L2421" s="158"/>
    </row>
    <row r="2422" spans="1:12" ht="15.75" x14ac:dyDescent="0.25">
      <c r="A2422" s="96"/>
      <c r="B2422" s="144" t="s">
        <v>1682</v>
      </c>
      <c r="C2422" s="158"/>
      <c r="D2422" s="126"/>
      <c r="E2422" s="124"/>
      <c r="F2422" s="124"/>
      <c r="G2422" s="225"/>
      <c r="H2422" s="169"/>
      <c r="I2422" s="158"/>
      <c r="J2422" s="158"/>
      <c r="K2422" s="158"/>
      <c r="L2422" s="158"/>
    </row>
    <row r="2423" spans="1:12" ht="15.75" x14ac:dyDescent="0.25">
      <c r="A2423" s="96"/>
      <c r="B2423" s="144" t="s">
        <v>1642</v>
      </c>
      <c r="C2423" s="158"/>
      <c r="D2423" s="126"/>
      <c r="E2423" s="124"/>
      <c r="F2423" s="124"/>
      <c r="G2423" s="225"/>
      <c r="H2423" s="169"/>
      <c r="I2423" s="158"/>
      <c r="J2423" s="158"/>
      <c r="K2423" s="158"/>
      <c r="L2423" s="158"/>
    </row>
    <row r="2424" spans="1:12" ht="31.5" x14ac:dyDescent="0.25">
      <c r="A2424" s="96"/>
      <c r="B2424" s="144" t="s">
        <v>1683</v>
      </c>
      <c r="C2424" s="158"/>
      <c r="D2424" s="126"/>
      <c r="E2424" s="124"/>
      <c r="F2424" s="124"/>
      <c r="G2424" s="225"/>
      <c r="H2424" s="169"/>
      <c r="I2424" s="158"/>
      <c r="J2424" s="158"/>
      <c r="K2424" s="158"/>
      <c r="L2424" s="158"/>
    </row>
    <row r="2425" spans="1:12" ht="15.75" x14ac:dyDescent="0.25">
      <c r="A2425" s="96"/>
      <c r="B2425" s="144" t="s">
        <v>1711</v>
      </c>
      <c r="C2425" s="158"/>
      <c r="D2425" s="126"/>
      <c r="E2425" s="124"/>
      <c r="F2425" s="124"/>
      <c r="G2425" s="225"/>
      <c r="H2425" s="169"/>
      <c r="I2425" s="158"/>
      <c r="J2425" s="158"/>
      <c r="K2425" s="158"/>
      <c r="L2425" s="158"/>
    </row>
    <row r="2426" spans="1:12" ht="15.75" x14ac:dyDescent="0.25">
      <c r="A2426" s="96" t="s">
        <v>1712</v>
      </c>
      <c r="B2426" s="220" t="s">
        <v>1713</v>
      </c>
      <c r="C2426" s="158"/>
      <c r="D2426" s="126"/>
      <c r="E2426" s="124"/>
      <c r="F2426" s="124"/>
      <c r="G2426" s="225"/>
      <c r="H2426" s="169"/>
      <c r="I2426" s="158"/>
      <c r="J2426" s="158"/>
      <c r="K2426" s="158"/>
      <c r="L2426" s="158"/>
    </row>
    <row r="2427" spans="1:12" ht="15.75" x14ac:dyDescent="0.25">
      <c r="A2427" s="96"/>
      <c r="B2427" s="144" t="s">
        <v>1714</v>
      </c>
      <c r="C2427" s="158"/>
      <c r="D2427" s="126"/>
      <c r="E2427" s="124"/>
      <c r="F2427" s="124"/>
      <c r="G2427" s="225"/>
      <c r="H2427" s="169"/>
      <c r="I2427" s="158"/>
      <c r="J2427" s="158"/>
      <c r="K2427" s="158"/>
      <c r="L2427" s="158"/>
    </row>
    <row r="2428" spans="1:12" ht="15.75" x14ac:dyDescent="0.25">
      <c r="A2428" s="96"/>
      <c r="B2428" s="144" t="s">
        <v>1715</v>
      </c>
      <c r="C2428" s="158"/>
      <c r="D2428" s="126"/>
      <c r="E2428" s="124"/>
      <c r="F2428" s="124"/>
      <c r="G2428" s="225"/>
      <c r="H2428" s="169"/>
      <c r="I2428" s="158"/>
      <c r="J2428" s="158"/>
      <c r="K2428" s="158"/>
      <c r="L2428" s="158"/>
    </row>
    <row r="2429" spans="1:12" ht="15.75" x14ac:dyDescent="0.25">
      <c r="A2429" s="96"/>
      <c r="B2429" s="144" t="s">
        <v>1716</v>
      </c>
      <c r="C2429" s="158"/>
      <c r="D2429" s="126"/>
      <c r="E2429" s="124"/>
      <c r="F2429" s="124"/>
      <c r="G2429" s="225"/>
      <c r="H2429" s="169"/>
      <c r="I2429" s="158"/>
      <c r="J2429" s="158"/>
      <c r="K2429" s="158"/>
      <c r="L2429" s="158"/>
    </row>
    <row r="2430" spans="1:12" ht="15.75" x14ac:dyDescent="0.25">
      <c r="A2430" s="96"/>
      <c r="B2430" s="144" t="s">
        <v>1717</v>
      </c>
      <c r="C2430" s="158"/>
      <c r="D2430" s="126"/>
      <c r="E2430" s="124"/>
      <c r="F2430" s="124"/>
      <c r="G2430" s="225"/>
      <c r="H2430" s="169"/>
      <c r="I2430" s="158"/>
      <c r="J2430" s="158"/>
      <c r="K2430" s="158"/>
      <c r="L2430" s="158"/>
    </row>
    <row r="2431" spans="1:12" ht="15.75" x14ac:dyDescent="0.25">
      <c r="A2431" s="96"/>
      <c r="B2431" s="144" t="s">
        <v>1718</v>
      </c>
      <c r="C2431" s="158"/>
      <c r="D2431" s="126"/>
      <c r="E2431" s="124"/>
      <c r="F2431" s="124"/>
      <c r="G2431" s="225"/>
      <c r="H2431" s="169"/>
      <c r="I2431" s="158"/>
      <c r="J2431" s="158"/>
      <c r="K2431" s="158"/>
      <c r="L2431" s="158"/>
    </row>
    <row r="2432" spans="1:12" ht="15.75" x14ac:dyDescent="0.25">
      <c r="A2432" s="96"/>
      <c r="B2432" s="144" t="s">
        <v>1719</v>
      </c>
      <c r="C2432" s="158"/>
      <c r="D2432" s="126"/>
      <c r="E2432" s="124"/>
      <c r="F2432" s="124"/>
      <c r="G2432" s="225"/>
      <c r="H2432" s="169"/>
      <c r="I2432" s="158"/>
      <c r="J2432" s="158"/>
      <c r="K2432" s="158"/>
      <c r="L2432" s="158"/>
    </row>
    <row r="2433" spans="1:12" ht="15.75" x14ac:dyDescent="0.25">
      <c r="A2433" s="96"/>
      <c r="B2433" s="144" t="s">
        <v>1720</v>
      </c>
      <c r="C2433" s="158"/>
      <c r="D2433" s="126"/>
      <c r="E2433" s="124"/>
      <c r="F2433" s="124"/>
      <c r="G2433" s="225"/>
      <c r="H2433" s="169"/>
      <c r="I2433" s="158"/>
      <c r="J2433" s="158"/>
      <c r="K2433" s="158"/>
      <c r="L2433" s="158"/>
    </row>
    <row r="2434" spans="1:12" ht="15.75" x14ac:dyDescent="0.25">
      <c r="A2434" s="96"/>
      <c r="B2434" s="144" t="s">
        <v>1721</v>
      </c>
      <c r="C2434" s="158"/>
      <c r="D2434" s="126"/>
      <c r="E2434" s="124"/>
      <c r="F2434" s="124"/>
      <c r="G2434" s="225"/>
      <c r="H2434" s="169"/>
      <c r="I2434" s="158"/>
      <c r="J2434" s="158"/>
      <c r="K2434" s="158"/>
      <c r="L2434" s="158"/>
    </row>
    <row r="2435" spans="1:12" ht="15.75" x14ac:dyDescent="0.25">
      <c r="A2435" s="96"/>
      <c r="B2435" s="144" t="s">
        <v>1722</v>
      </c>
      <c r="C2435" s="158"/>
      <c r="D2435" s="126"/>
      <c r="E2435" s="124"/>
      <c r="F2435" s="124"/>
      <c r="G2435" s="225"/>
      <c r="H2435" s="169"/>
      <c r="I2435" s="158"/>
      <c r="J2435" s="158"/>
      <c r="K2435" s="158"/>
      <c r="L2435" s="158"/>
    </row>
    <row r="2436" spans="1:12" ht="15.75" x14ac:dyDescent="0.25">
      <c r="A2436" s="96"/>
      <c r="B2436" s="144" t="s">
        <v>1723</v>
      </c>
      <c r="C2436" s="158"/>
      <c r="D2436" s="126"/>
      <c r="E2436" s="124"/>
      <c r="F2436" s="124"/>
      <c r="G2436" s="225"/>
      <c r="H2436" s="169"/>
      <c r="I2436" s="158"/>
      <c r="J2436" s="158"/>
      <c r="K2436" s="158"/>
      <c r="L2436" s="158"/>
    </row>
    <row r="2437" spans="1:12" ht="15.75" x14ac:dyDescent="0.25">
      <c r="A2437" s="96"/>
      <c r="B2437" s="144" t="s">
        <v>1724</v>
      </c>
      <c r="C2437" s="158"/>
      <c r="D2437" s="126"/>
      <c r="E2437" s="124"/>
      <c r="F2437" s="124"/>
      <c r="G2437" s="225"/>
      <c r="H2437" s="169"/>
      <c r="I2437" s="158"/>
      <c r="J2437" s="158"/>
      <c r="K2437" s="158"/>
      <c r="L2437" s="158"/>
    </row>
    <row r="2438" spans="1:12" ht="15.75" x14ac:dyDescent="0.25">
      <c r="A2438" s="96"/>
      <c r="B2438" s="144" t="s">
        <v>1725</v>
      </c>
      <c r="C2438" s="158"/>
      <c r="D2438" s="126"/>
      <c r="E2438" s="124"/>
      <c r="F2438" s="124"/>
      <c r="G2438" s="225"/>
      <c r="H2438" s="169"/>
      <c r="I2438" s="158"/>
      <c r="J2438" s="158"/>
      <c r="K2438" s="158"/>
      <c r="L2438" s="158"/>
    </row>
    <row r="2439" spans="1:12" ht="15.75" x14ac:dyDescent="0.25">
      <c r="A2439" s="96"/>
      <c r="B2439" s="144" t="s">
        <v>1726</v>
      </c>
      <c r="C2439" s="158"/>
      <c r="D2439" s="126"/>
      <c r="E2439" s="124"/>
      <c r="F2439" s="124"/>
      <c r="G2439" s="225"/>
      <c r="H2439" s="169"/>
      <c r="I2439" s="158"/>
      <c r="J2439" s="158"/>
      <c r="K2439" s="158"/>
      <c r="L2439" s="158"/>
    </row>
    <row r="2440" spans="1:12" ht="15.75" x14ac:dyDescent="0.25">
      <c r="A2440" s="96"/>
      <c r="B2440" s="144" t="s">
        <v>1727</v>
      </c>
      <c r="C2440" s="158"/>
      <c r="D2440" s="126"/>
      <c r="E2440" s="124"/>
      <c r="F2440" s="124"/>
      <c r="G2440" s="225"/>
      <c r="H2440" s="169"/>
      <c r="I2440" s="158"/>
      <c r="J2440" s="158"/>
      <c r="K2440" s="158"/>
      <c r="L2440" s="158"/>
    </row>
    <row r="2441" spans="1:12" ht="15.75" x14ac:dyDescent="0.25">
      <c r="A2441" s="96"/>
      <c r="B2441" s="144" t="s">
        <v>1728</v>
      </c>
      <c r="C2441" s="158"/>
      <c r="D2441" s="126"/>
      <c r="E2441" s="124"/>
      <c r="F2441" s="124"/>
      <c r="G2441" s="225"/>
      <c r="H2441" s="169"/>
      <c r="I2441" s="158"/>
      <c r="J2441" s="158"/>
      <c r="K2441" s="158"/>
      <c r="L2441" s="158"/>
    </row>
    <row r="2442" spans="1:12" ht="15.75" x14ac:dyDescent="0.25">
      <c r="A2442" s="96"/>
      <c r="B2442" s="144" t="s">
        <v>1624</v>
      </c>
      <c r="C2442" s="158"/>
      <c r="D2442" s="126"/>
      <c r="E2442" s="124"/>
      <c r="F2442" s="124"/>
      <c r="G2442" s="225"/>
      <c r="H2442" s="169"/>
      <c r="I2442" s="158"/>
      <c r="J2442" s="158"/>
      <c r="K2442" s="158"/>
      <c r="L2442" s="158"/>
    </row>
    <row r="2443" spans="1:12" ht="31.5" x14ac:dyDescent="0.25">
      <c r="A2443" s="96"/>
      <c r="B2443" s="144" t="s">
        <v>1683</v>
      </c>
      <c r="C2443" s="158"/>
      <c r="D2443" s="126"/>
      <c r="E2443" s="124"/>
      <c r="F2443" s="124"/>
      <c r="G2443" s="225"/>
      <c r="H2443" s="169"/>
      <c r="I2443" s="158"/>
      <c r="J2443" s="158"/>
      <c r="K2443" s="158"/>
      <c r="L2443" s="158"/>
    </row>
    <row r="2444" spans="1:12" ht="15.75" x14ac:dyDescent="0.25">
      <c r="A2444" s="96"/>
      <c r="B2444" s="144" t="s">
        <v>1729</v>
      </c>
      <c r="C2444" s="158"/>
      <c r="D2444" s="126"/>
      <c r="E2444" s="124"/>
      <c r="F2444" s="124"/>
      <c r="G2444" s="225"/>
      <c r="H2444" s="169"/>
      <c r="I2444" s="158"/>
      <c r="J2444" s="158"/>
      <c r="K2444" s="158"/>
      <c r="L2444" s="158"/>
    </row>
    <row r="2445" spans="1:12" ht="15.75" x14ac:dyDescent="0.25">
      <c r="A2445" s="96" t="s">
        <v>1730</v>
      </c>
      <c r="B2445" s="220" t="s">
        <v>1731</v>
      </c>
      <c r="C2445" s="158"/>
      <c r="D2445" s="126"/>
      <c r="E2445" s="124"/>
      <c r="F2445" s="124"/>
      <c r="G2445" s="225"/>
      <c r="H2445" s="169"/>
      <c r="I2445" s="158"/>
      <c r="J2445" s="158"/>
      <c r="K2445" s="158"/>
      <c r="L2445" s="158"/>
    </row>
    <row r="2446" spans="1:12" ht="15.75" x14ac:dyDescent="0.25">
      <c r="A2446" s="96"/>
      <c r="B2446" s="144" t="s">
        <v>1732</v>
      </c>
      <c r="C2446" s="158"/>
      <c r="D2446" s="126"/>
      <c r="E2446" s="124"/>
      <c r="F2446" s="124"/>
      <c r="G2446" s="225"/>
      <c r="H2446" s="169"/>
      <c r="I2446" s="158"/>
      <c r="J2446" s="158"/>
      <c r="K2446" s="158"/>
      <c r="L2446" s="158"/>
    </row>
    <row r="2447" spans="1:12" ht="15.75" x14ac:dyDescent="0.25">
      <c r="A2447" s="96"/>
      <c r="B2447" s="144" t="s">
        <v>1733</v>
      </c>
      <c r="C2447" s="158"/>
      <c r="D2447" s="126"/>
      <c r="E2447" s="124"/>
      <c r="F2447" s="124"/>
      <c r="G2447" s="225"/>
      <c r="H2447" s="169"/>
      <c r="I2447" s="158"/>
      <c r="J2447" s="158"/>
      <c r="K2447" s="158"/>
      <c r="L2447" s="158"/>
    </row>
    <row r="2448" spans="1:12" ht="15.75" x14ac:dyDescent="0.25">
      <c r="A2448" s="96"/>
      <c r="B2448" s="144" t="s">
        <v>1734</v>
      </c>
      <c r="C2448" s="158"/>
      <c r="D2448" s="126"/>
      <c r="E2448" s="124"/>
      <c r="F2448" s="124"/>
      <c r="G2448" s="225"/>
      <c r="H2448" s="169"/>
      <c r="I2448" s="158"/>
      <c r="J2448" s="158"/>
      <c r="K2448" s="158"/>
      <c r="L2448" s="158"/>
    </row>
    <row r="2449" spans="1:12" ht="15.75" x14ac:dyDescent="0.25">
      <c r="A2449" s="96"/>
      <c r="B2449" s="144" t="s">
        <v>1735</v>
      </c>
      <c r="C2449" s="158"/>
      <c r="D2449" s="126"/>
      <c r="E2449" s="124"/>
      <c r="F2449" s="124"/>
      <c r="G2449" s="225"/>
      <c r="H2449" s="169"/>
      <c r="I2449" s="158"/>
      <c r="J2449" s="158"/>
      <c r="K2449" s="158"/>
      <c r="L2449" s="158"/>
    </row>
    <row r="2450" spans="1:12" ht="15.75" x14ac:dyDescent="0.25">
      <c r="A2450" s="96"/>
      <c r="B2450" s="144" t="s">
        <v>1736</v>
      </c>
      <c r="C2450" s="158"/>
      <c r="D2450" s="126"/>
      <c r="E2450" s="124"/>
      <c r="F2450" s="124"/>
      <c r="G2450" s="225"/>
      <c r="H2450" s="169"/>
      <c r="I2450" s="158"/>
      <c r="J2450" s="158"/>
      <c r="K2450" s="158"/>
      <c r="L2450" s="158"/>
    </row>
    <row r="2451" spans="1:12" ht="15.75" x14ac:dyDescent="0.25">
      <c r="A2451" s="96"/>
      <c r="B2451" s="144" t="s">
        <v>1642</v>
      </c>
      <c r="C2451" s="158"/>
      <c r="D2451" s="126"/>
      <c r="E2451" s="124"/>
      <c r="F2451" s="124"/>
      <c r="G2451" s="225"/>
      <c r="H2451" s="169"/>
      <c r="I2451" s="158"/>
      <c r="J2451" s="158"/>
      <c r="K2451" s="158"/>
      <c r="L2451" s="158"/>
    </row>
    <row r="2452" spans="1:12" ht="31.5" x14ac:dyDescent="0.25">
      <c r="A2452" s="96"/>
      <c r="B2452" s="144" t="s">
        <v>1683</v>
      </c>
      <c r="C2452" s="158"/>
      <c r="D2452" s="126"/>
      <c r="E2452" s="124"/>
      <c r="F2452" s="124"/>
      <c r="G2452" s="225"/>
      <c r="H2452" s="169"/>
      <c r="I2452" s="158"/>
      <c r="J2452" s="158"/>
      <c r="K2452" s="158"/>
      <c r="L2452" s="158"/>
    </row>
    <row r="2453" spans="1:12" ht="15.75" x14ac:dyDescent="0.25">
      <c r="A2453" s="96"/>
      <c r="B2453" s="144" t="s">
        <v>1737</v>
      </c>
      <c r="C2453" s="158"/>
      <c r="D2453" s="126"/>
      <c r="E2453" s="124"/>
      <c r="F2453" s="124"/>
      <c r="G2453" s="225"/>
      <c r="H2453" s="169"/>
      <c r="I2453" s="158"/>
      <c r="J2453" s="158"/>
      <c r="K2453" s="158"/>
      <c r="L2453" s="158"/>
    </row>
    <row r="2454" spans="1:12" ht="15.75" x14ac:dyDescent="0.25">
      <c r="A2454" s="96" t="s">
        <v>1738</v>
      </c>
      <c r="B2454" s="189" t="s">
        <v>1739</v>
      </c>
      <c r="C2454" s="158"/>
      <c r="D2454" s="126"/>
      <c r="E2454" s="124"/>
      <c r="F2454" s="124"/>
      <c r="G2454" s="225"/>
      <c r="H2454" s="169"/>
      <c r="I2454" s="158"/>
      <c r="J2454" s="158"/>
      <c r="K2454" s="158"/>
      <c r="L2454" s="158"/>
    </row>
    <row r="2455" spans="1:12" ht="15.75" x14ac:dyDescent="0.25">
      <c r="A2455" s="96"/>
      <c r="B2455" s="144" t="s">
        <v>1740</v>
      </c>
      <c r="C2455" s="158"/>
      <c r="D2455" s="126"/>
      <c r="E2455" s="124"/>
      <c r="F2455" s="124"/>
      <c r="G2455" s="225"/>
      <c r="H2455" s="169"/>
      <c r="I2455" s="158"/>
      <c r="J2455" s="158"/>
      <c r="K2455" s="158"/>
      <c r="L2455" s="158"/>
    </row>
    <row r="2456" spans="1:12" ht="31.5" x14ac:dyDescent="0.25">
      <c r="A2456" s="96"/>
      <c r="B2456" s="144" t="s">
        <v>1741</v>
      </c>
      <c r="C2456" s="158"/>
      <c r="D2456" s="126"/>
      <c r="E2456" s="124"/>
      <c r="F2456" s="124"/>
      <c r="G2456" s="225"/>
      <c r="H2456" s="169"/>
      <c r="I2456" s="158"/>
      <c r="J2456" s="158"/>
      <c r="K2456" s="158"/>
      <c r="L2456" s="158"/>
    </row>
    <row r="2457" spans="1:12" ht="31.5" x14ac:dyDescent="0.25">
      <c r="A2457" s="96"/>
      <c r="B2457" s="144" t="s">
        <v>1742</v>
      </c>
      <c r="C2457" s="158"/>
      <c r="D2457" s="126"/>
      <c r="E2457" s="124"/>
      <c r="F2457" s="124"/>
      <c r="G2457" s="225"/>
      <c r="H2457" s="169"/>
      <c r="I2457" s="158"/>
      <c r="J2457" s="158"/>
      <c r="K2457" s="158"/>
      <c r="L2457" s="158"/>
    </row>
    <row r="2458" spans="1:12" ht="15.75" x14ac:dyDescent="0.25">
      <c r="A2458" s="96"/>
      <c r="B2458" s="144" t="s">
        <v>1743</v>
      </c>
      <c r="C2458" s="158"/>
      <c r="D2458" s="126"/>
      <c r="E2458" s="124"/>
      <c r="F2458" s="124"/>
      <c r="G2458" s="225"/>
      <c r="H2458" s="169"/>
      <c r="I2458" s="158"/>
      <c r="J2458" s="158"/>
      <c r="K2458" s="158"/>
      <c r="L2458" s="158"/>
    </row>
    <row r="2459" spans="1:12" ht="15.75" x14ac:dyDescent="0.25">
      <c r="A2459" s="96"/>
      <c r="B2459" s="144" t="s">
        <v>1624</v>
      </c>
      <c r="C2459" s="158"/>
      <c r="D2459" s="126"/>
      <c r="E2459" s="124"/>
      <c r="F2459" s="124"/>
      <c r="G2459" s="225"/>
      <c r="H2459" s="169"/>
      <c r="I2459" s="158"/>
      <c r="J2459" s="158"/>
      <c r="K2459" s="158"/>
      <c r="L2459" s="158"/>
    </row>
    <row r="2460" spans="1:12" ht="31.5" x14ac:dyDescent="0.25">
      <c r="A2460" s="96"/>
      <c r="B2460" s="144" t="s">
        <v>1698</v>
      </c>
      <c r="C2460" s="158"/>
      <c r="D2460" s="126"/>
      <c r="E2460" s="124"/>
      <c r="F2460" s="124"/>
      <c r="G2460" s="225"/>
      <c r="H2460" s="169"/>
      <c r="I2460" s="158"/>
      <c r="J2460" s="158"/>
      <c r="K2460" s="158"/>
      <c r="L2460" s="158"/>
    </row>
    <row r="2461" spans="1:12" ht="15.75" x14ac:dyDescent="0.25">
      <c r="A2461" s="96"/>
      <c r="B2461" s="144" t="s">
        <v>1744</v>
      </c>
      <c r="C2461" s="158"/>
      <c r="D2461" s="126"/>
      <c r="E2461" s="124"/>
      <c r="F2461" s="124"/>
      <c r="G2461" s="225"/>
      <c r="H2461" s="169"/>
      <c r="I2461" s="158"/>
      <c r="J2461" s="158"/>
      <c r="K2461" s="158"/>
      <c r="L2461" s="158"/>
    </row>
    <row r="2462" spans="1:12" ht="15.75" x14ac:dyDescent="0.25">
      <c r="A2462" s="96" t="s">
        <v>1745</v>
      </c>
      <c r="B2462" s="220" t="s">
        <v>1746</v>
      </c>
      <c r="C2462" s="158"/>
      <c r="D2462" s="126"/>
      <c r="E2462" s="124"/>
      <c r="F2462" s="124"/>
      <c r="G2462" s="225"/>
      <c r="H2462" s="169"/>
      <c r="I2462" s="158"/>
      <c r="J2462" s="158"/>
      <c r="K2462" s="158"/>
      <c r="L2462" s="158"/>
    </row>
    <row r="2463" spans="1:12" ht="15.75" x14ac:dyDescent="0.25">
      <c r="A2463" s="96"/>
      <c r="B2463" s="144" t="s">
        <v>1747</v>
      </c>
      <c r="C2463" s="158"/>
      <c r="D2463" s="126"/>
      <c r="E2463" s="124"/>
      <c r="F2463" s="124"/>
      <c r="G2463" s="225"/>
      <c r="H2463" s="169"/>
      <c r="I2463" s="158"/>
      <c r="J2463" s="158"/>
      <c r="K2463" s="158"/>
      <c r="L2463" s="158"/>
    </row>
    <row r="2464" spans="1:12" ht="31.5" x14ac:dyDescent="0.25">
      <c r="A2464" s="96"/>
      <c r="B2464" s="144" t="s">
        <v>1748</v>
      </c>
      <c r="C2464" s="158"/>
      <c r="D2464" s="126"/>
      <c r="E2464" s="124"/>
      <c r="F2464" s="124"/>
      <c r="G2464" s="225"/>
      <c r="H2464" s="169"/>
      <c r="I2464" s="158"/>
      <c r="J2464" s="158"/>
      <c r="K2464" s="158"/>
      <c r="L2464" s="158"/>
    </row>
    <row r="2465" spans="1:12" ht="15.75" x14ac:dyDescent="0.25">
      <c r="A2465" s="96"/>
      <c r="B2465" s="144" t="s">
        <v>1749</v>
      </c>
      <c r="C2465" s="158"/>
      <c r="D2465" s="126"/>
      <c r="E2465" s="124"/>
      <c r="F2465" s="124"/>
      <c r="G2465" s="225"/>
      <c r="H2465" s="169"/>
      <c r="I2465" s="158"/>
      <c r="J2465" s="158"/>
      <c r="K2465" s="158"/>
      <c r="L2465" s="158"/>
    </row>
    <row r="2466" spans="1:12" ht="15.75" x14ac:dyDescent="0.25">
      <c r="A2466" s="96"/>
      <c r="B2466" s="144" t="s">
        <v>1750</v>
      </c>
      <c r="C2466" s="158"/>
      <c r="D2466" s="126"/>
      <c r="E2466" s="124"/>
      <c r="F2466" s="124"/>
      <c r="G2466" s="225"/>
      <c r="H2466" s="169"/>
      <c r="I2466" s="158"/>
      <c r="J2466" s="158"/>
      <c r="K2466" s="158"/>
      <c r="L2466" s="158"/>
    </row>
    <row r="2467" spans="1:12" ht="15.75" x14ac:dyDescent="0.25">
      <c r="A2467" s="96"/>
      <c r="B2467" s="144" t="s">
        <v>1751</v>
      </c>
      <c r="C2467" s="158"/>
      <c r="D2467" s="126"/>
      <c r="E2467" s="124"/>
      <c r="F2467" s="124"/>
      <c r="G2467" s="225"/>
      <c r="H2467" s="169"/>
      <c r="I2467" s="158"/>
      <c r="J2467" s="158"/>
      <c r="K2467" s="158"/>
      <c r="L2467" s="158"/>
    </row>
    <row r="2468" spans="1:12" ht="15.75" x14ac:dyDescent="0.25">
      <c r="A2468" s="96"/>
      <c r="B2468" s="144" t="s">
        <v>1752</v>
      </c>
      <c r="C2468" s="158"/>
      <c r="D2468" s="126"/>
      <c r="E2468" s="124"/>
      <c r="F2468" s="124"/>
      <c r="G2468" s="225"/>
      <c r="H2468" s="169"/>
      <c r="I2468" s="158"/>
      <c r="J2468" s="158"/>
      <c r="K2468" s="158"/>
      <c r="L2468" s="158"/>
    </row>
    <row r="2469" spans="1:12" ht="15.75" x14ac:dyDescent="0.25">
      <c r="A2469" s="96"/>
      <c r="B2469" s="144" t="s">
        <v>1753</v>
      </c>
      <c r="C2469" s="158"/>
      <c r="D2469" s="126"/>
      <c r="E2469" s="124"/>
      <c r="F2469" s="124"/>
      <c r="G2469" s="225"/>
      <c r="H2469" s="169"/>
      <c r="I2469" s="158"/>
      <c r="J2469" s="158"/>
      <c r="K2469" s="158"/>
      <c r="L2469" s="158"/>
    </row>
    <row r="2470" spans="1:12" ht="15.75" x14ac:dyDescent="0.25">
      <c r="A2470" s="96"/>
      <c r="B2470" s="144" t="s">
        <v>1642</v>
      </c>
      <c r="C2470" s="158"/>
      <c r="D2470" s="126"/>
      <c r="E2470" s="124"/>
      <c r="F2470" s="124"/>
      <c r="G2470" s="225"/>
      <c r="H2470" s="169"/>
      <c r="I2470" s="158"/>
      <c r="J2470" s="158"/>
      <c r="K2470" s="158"/>
      <c r="L2470" s="158"/>
    </row>
    <row r="2471" spans="1:12" ht="31.5" x14ac:dyDescent="0.25">
      <c r="A2471" s="96"/>
      <c r="B2471" s="144" t="s">
        <v>1754</v>
      </c>
      <c r="C2471" s="158"/>
      <c r="D2471" s="126"/>
      <c r="E2471" s="124"/>
      <c r="F2471" s="124"/>
      <c r="G2471" s="225"/>
      <c r="H2471" s="169"/>
      <c r="I2471" s="158"/>
      <c r="J2471" s="158"/>
      <c r="K2471" s="158"/>
      <c r="L2471" s="158"/>
    </row>
    <row r="2472" spans="1:12" ht="15.75" x14ac:dyDescent="0.25">
      <c r="A2472" s="96"/>
      <c r="B2472" s="144" t="s">
        <v>1755</v>
      </c>
      <c r="C2472" s="158"/>
      <c r="D2472" s="126"/>
      <c r="E2472" s="124"/>
      <c r="F2472" s="124"/>
      <c r="G2472" s="225"/>
      <c r="H2472" s="169"/>
      <c r="I2472" s="158"/>
      <c r="J2472" s="158"/>
      <c r="K2472" s="158"/>
      <c r="L2472" s="158"/>
    </row>
    <row r="2473" spans="1:12" ht="15.75" x14ac:dyDescent="0.25">
      <c r="A2473" s="96"/>
      <c r="B2473" s="144" t="s">
        <v>1756</v>
      </c>
      <c r="C2473" s="158"/>
      <c r="D2473" s="126"/>
      <c r="E2473" s="124"/>
      <c r="F2473" s="124"/>
      <c r="G2473" s="225"/>
      <c r="H2473" s="169"/>
      <c r="I2473" s="158"/>
      <c r="J2473" s="158"/>
      <c r="K2473" s="158"/>
      <c r="L2473" s="158"/>
    </row>
    <row r="2474" spans="1:12" ht="15.75" x14ac:dyDescent="0.25">
      <c r="A2474" s="96" t="s">
        <v>1757</v>
      </c>
      <c r="B2474" s="220" t="s">
        <v>1758</v>
      </c>
      <c r="C2474" s="158"/>
      <c r="D2474" s="126"/>
      <c r="E2474" s="124"/>
      <c r="F2474" s="124"/>
      <c r="G2474" s="225"/>
      <c r="H2474" s="169"/>
      <c r="I2474" s="158"/>
      <c r="J2474" s="158"/>
      <c r="K2474" s="158"/>
      <c r="L2474" s="158"/>
    </row>
    <row r="2475" spans="1:12" ht="15.75" x14ac:dyDescent="0.25">
      <c r="A2475" s="96"/>
      <c r="B2475" s="144" t="s">
        <v>1759</v>
      </c>
      <c r="C2475" s="158"/>
      <c r="D2475" s="126"/>
      <c r="E2475" s="124"/>
      <c r="F2475" s="124"/>
      <c r="G2475" s="225"/>
      <c r="H2475" s="169"/>
      <c r="I2475" s="158"/>
      <c r="J2475" s="158"/>
      <c r="K2475" s="158"/>
      <c r="L2475" s="158"/>
    </row>
    <row r="2476" spans="1:12" ht="15.75" x14ac:dyDescent="0.25">
      <c r="A2476" s="96"/>
      <c r="B2476" s="144" t="s">
        <v>1760</v>
      </c>
      <c r="C2476" s="158"/>
      <c r="D2476" s="126"/>
      <c r="E2476" s="124"/>
      <c r="F2476" s="124"/>
      <c r="G2476" s="225"/>
      <c r="H2476" s="169"/>
      <c r="I2476" s="158"/>
      <c r="J2476" s="158"/>
      <c r="K2476" s="158"/>
      <c r="L2476" s="158"/>
    </row>
    <row r="2477" spans="1:12" ht="15.75" x14ac:dyDescent="0.25">
      <c r="A2477" s="96"/>
      <c r="B2477" s="144" t="s">
        <v>1761</v>
      </c>
      <c r="C2477" s="158"/>
      <c r="D2477" s="126"/>
      <c r="E2477" s="124"/>
      <c r="F2477" s="124"/>
      <c r="G2477" s="225"/>
      <c r="H2477" s="169"/>
      <c r="I2477" s="158"/>
      <c r="J2477" s="158"/>
      <c r="K2477" s="158"/>
      <c r="L2477" s="158"/>
    </row>
    <row r="2478" spans="1:12" ht="15.75" x14ac:dyDescent="0.25">
      <c r="A2478" s="96"/>
      <c r="B2478" s="144" t="s">
        <v>1762</v>
      </c>
      <c r="C2478" s="158"/>
      <c r="D2478" s="126"/>
      <c r="E2478" s="124"/>
      <c r="F2478" s="124"/>
      <c r="G2478" s="225"/>
      <c r="H2478" s="169"/>
      <c r="I2478" s="158"/>
      <c r="J2478" s="158"/>
      <c r="K2478" s="158"/>
      <c r="L2478" s="158"/>
    </row>
    <row r="2479" spans="1:12" ht="15.75" x14ac:dyDescent="0.25">
      <c r="A2479" s="96"/>
      <c r="B2479" s="144" t="s">
        <v>1763</v>
      </c>
      <c r="C2479" s="158"/>
      <c r="D2479" s="126"/>
      <c r="E2479" s="124"/>
      <c r="F2479" s="124"/>
      <c r="G2479" s="225"/>
      <c r="H2479" s="169"/>
      <c r="I2479" s="158"/>
      <c r="J2479" s="158"/>
      <c r="K2479" s="158"/>
      <c r="L2479" s="158"/>
    </row>
    <row r="2480" spans="1:12" ht="15.75" x14ac:dyDescent="0.25">
      <c r="A2480" s="96"/>
      <c r="B2480" s="144" t="s">
        <v>1764</v>
      </c>
      <c r="C2480" s="158"/>
      <c r="D2480" s="126"/>
      <c r="E2480" s="124"/>
      <c r="F2480" s="124"/>
      <c r="G2480" s="225"/>
      <c r="H2480" s="169"/>
      <c r="I2480" s="158"/>
      <c r="J2480" s="158"/>
      <c r="K2480" s="158"/>
      <c r="L2480" s="158"/>
    </row>
    <row r="2481" spans="1:12" ht="15.75" x14ac:dyDescent="0.25">
      <c r="A2481" s="96"/>
      <c r="B2481" s="144" t="s">
        <v>1765</v>
      </c>
      <c r="C2481" s="158"/>
      <c r="D2481" s="126"/>
      <c r="E2481" s="124"/>
      <c r="F2481" s="124"/>
      <c r="G2481" s="225"/>
      <c r="H2481" s="169"/>
      <c r="I2481" s="158"/>
      <c r="J2481" s="158"/>
      <c r="K2481" s="158"/>
      <c r="L2481" s="158"/>
    </row>
    <row r="2482" spans="1:12" ht="15.75" x14ac:dyDescent="0.25">
      <c r="A2482" s="96"/>
      <c r="B2482" s="144" t="s">
        <v>1766</v>
      </c>
      <c r="C2482" s="158"/>
      <c r="D2482" s="126"/>
      <c r="E2482" s="124"/>
      <c r="F2482" s="124"/>
      <c r="G2482" s="225"/>
      <c r="H2482" s="169"/>
      <c r="I2482" s="158"/>
      <c r="J2482" s="158"/>
      <c r="K2482" s="158"/>
      <c r="L2482" s="158"/>
    </row>
    <row r="2483" spans="1:12" ht="15.75" x14ac:dyDescent="0.25">
      <c r="A2483" s="96"/>
      <c r="B2483" s="144" t="s">
        <v>1767</v>
      </c>
      <c r="C2483" s="158"/>
      <c r="D2483" s="126"/>
      <c r="E2483" s="124"/>
      <c r="F2483" s="124"/>
      <c r="G2483" s="225"/>
      <c r="H2483" s="169"/>
      <c r="I2483" s="158"/>
      <c r="J2483" s="158"/>
      <c r="K2483" s="158"/>
      <c r="L2483" s="158"/>
    </row>
    <row r="2484" spans="1:12" ht="15.75" x14ac:dyDescent="0.25">
      <c r="A2484" s="96"/>
      <c r="B2484" s="144" t="s">
        <v>1768</v>
      </c>
      <c r="C2484" s="158"/>
      <c r="D2484" s="126"/>
      <c r="E2484" s="124"/>
      <c r="F2484" s="124"/>
      <c r="G2484" s="225"/>
      <c r="H2484" s="169"/>
      <c r="I2484" s="158"/>
      <c r="J2484" s="158"/>
      <c r="K2484" s="158"/>
      <c r="L2484" s="158"/>
    </row>
    <row r="2485" spans="1:12" ht="15.75" x14ac:dyDescent="0.25">
      <c r="A2485" s="96"/>
      <c r="B2485" s="144" t="s">
        <v>1642</v>
      </c>
      <c r="C2485" s="158"/>
      <c r="D2485" s="126"/>
      <c r="E2485" s="124"/>
      <c r="F2485" s="124"/>
      <c r="G2485" s="225"/>
      <c r="H2485" s="169"/>
      <c r="I2485" s="158"/>
      <c r="J2485" s="158"/>
      <c r="K2485" s="158"/>
      <c r="L2485" s="158"/>
    </row>
    <row r="2486" spans="1:12" ht="31.5" x14ac:dyDescent="0.25">
      <c r="A2486" s="96"/>
      <c r="B2486" s="144" t="s">
        <v>1754</v>
      </c>
      <c r="C2486" s="158"/>
      <c r="D2486" s="126"/>
      <c r="E2486" s="124"/>
      <c r="F2486" s="124"/>
      <c r="G2486" s="225"/>
      <c r="H2486" s="169"/>
      <c r="I2486" s="158"/>
      <c r="J2486" s="158"/>
      <c r="K2486" s="158"/>
      <c r="L2486" s="158"/>
    </row>
    <row r="2487" spans="1:12" ht="15.75" x14ac:dyDescent="0.25">
      <c r="A2487" s="96" t="s">
        <v>1769</v>
      </c>
      <c r="B2487" s="220" t="s">
        <v>1770</v>
      </c>
      <c r="C2487" s="158"/>
      <c r="D2487" s="126"/>
      <c r="E2487" s="124"/>
      <c r="F2487" s="124"/>
      <c r="G2487" s="225"/>
      <c r="H2487" s="169"/>
      <c r="I2487" s="158"/>
      <c r="J2487" s="158"/>
      <c r="K2487" s="158"/>
      <c r="L2487" s="158"/>
    </row>
    <row r="2488" spans="1:12" ht="15.75" x14ac:dyDescent="0.25">
      <c r="A2488" s="96"/>
      <c r="B2488" s="144" t="s">
        <v>1771</v>
      </c>
      <c r="C2488" s="158"/>
      <c r="D2488" s="126"/>
      <c r="E2488" s="124"/>
      <c r="F2488" s="124"/>
      <c r="G2488" s="225"/>
      <c r="H2488" s="169"/>
      <c r="I2488" s="158"/>
      <c r="J2488" s="158"/>
      <c r="K2488" s="158"/>
      <c r="L2488" s="158"/>
    </row>
    <row r="2489" spans="1:12" ht="15.75" x14ac:dyDescent="0.25">
      <c r="A2489" s="96"/>
      <c r="B2489" s="144" t="s">
        <v>1772</v>
      </c>
      <c r="C2489" s="158"/>
      <c r="D2489" s="126"/>
      <c r="E2489" s="124"/>
      <c r="F2489" s="124"/>
      <c r="G2489" s="225"/>
      <c r="H2489" s="169"/>
      <c r="I2489" s="158"/>
      <c r="J2489" s="158"/>
      <c r="K2489" s="158"/>
      <c r="L2489" s="158"/>
    </row>
    <row r="2490" spans="1:12" ht="47.25" x14ac:dyDescent="0.25">
      <c r="A2490" s="96"/>
      <c r="B2490" s="144" t="s">
        <v>1773</v>
      </c>
      <c r="C2490" s="158"/>
      <c r="D2490" s="126"/>
      <c r="E2490" s="124"/>
      <c r="F2490" s="124"/>
      <c r="G2490" s="225"/>
      <c r="H2490" s="169"/>
      <c r="I2490" s="158"/>
      <c r="J2490" s="158"/>
      <c r="K2490" s="158"/>
      <c r="L2490" s="158"/>
    </row>
    <row r="2491" spans="1:12" ht="15.75" x14ac:dyDescent="0.25">
      <c r="A2491" s="96"/>
      <c r="B2491" s="144" t="s">
        <v>1774</v>
      </c>
      <c r="C2491" s="158"/>
      <c r="D2491" s="126"/>
      <c r="E2491" s="124"/>
      <c r="F2491" s="124"/>
      <c r="G2491" s="225"/>
      <c r="H2491" s="169"/>
      <c r="I2491" s="158"/>
      <c r="J2491" s="158"/>
      <c r="K2491" s="158"/>
      <c r="L2491" s="158"/>
    </row>
    <row r="2492" spans="1:12" ht="15.75" x14ac:dyDescent="0.25">
      <c r="A2492" s="96"/>
      <c r="B2492" s="144" t="s">
        <v>1775</v>
      </c>
      <c r="C2492" s="158"/>
      <c r="D2492" s="126"/>
      <c r="E2492" s="124"/>
      <c r="F2492" s="124"/>
      <c r="G2492" s="225"/>
      <c r="H2492" s="169"/>
      <c r="I2492" s="158"/>
      <c r="J2492" s="158"/>
      <c r="K2492" s="158"/>
      <c r="L2492" s="158"/>
    </row>
    <row r="2493" spans="1:12" ht="15.75" x14ac:dyDescent="0.25">
      <c r="A2493" s="96"/>
      <c r="B2493" s="144" t="s">
        <v>1776</v>
      </c>
      <c r="C2493" s="158"/>
      <c r="D2493" s="126"/>
      <c r="E2493" s="124"/>
      <c r="F2493" s="124"/>
      <c r="G2493" s="225"/>
      <c r="H2493" s="169"/>
      <c r="I2493" s="158"/>
      <c r="J2493" s="158"/>
      <c r="K2493" s="158"/>
      <c r="L2493" s="158"/>
    </row>
    <row r="2494" spans="1:12" ht="15.75" x14ac:dyDescent="0.25">
      <c r="A2494" s="96"/>
      <c r="B2494" s="144" t="s">
        <v>1777</v>
      </c>
      <c r="C2494" s="158"/>
      <c r="D2494" s="126"/>
      <c r="E2494" s="124"/>
      <c r="F2494" s="124"/>
      <c r="G2494" s="225"/>
      <c r="H2494" s="169"/>
      <c r="I2494" s="158"/>
      <c r="J2494" s="158"/>
      <c r="K2494" s="158"/>
      <c r="L2494" s="158"/>
    </row>
    <row r="2495" spans="1:12" ht="15.75" x14ac:dyDescent="0.25">
      <c r="A2495" s="96"/>
      <c r="B2495" s="144" t="s">
        <v>1778</v>
      </c>
      <c r="C2495" s="158"/>
      <c r="D2495" s="126"/>
      <c r="E2495" s="124"/>
      <c r="F2495" s="124"/>
      <c r="G2495" s="225"/>
      <c r="H2495" s="169"/>
      <c r="I2495" s="158"/>
      <c r="J2495" s="158"/>
      <c r="K2495" s="158"/>
      <c r="L2495" s="158"/>
    </row>
    <row r="2496" spans="1:12" ht="15.75" x14ac:dyDescent="0.25">
      <c r="A2496" s="96"/>
      <c r="B2496" s="144" t="s">
        <v>1779</v>
      </c>
      <c r="C2496" s="158"/>
      <c r="D2496" s="126"/>
      <c r="E2496" s="124"/>
      <c r="F2496" s="124"/>
      <c r="G2496" s="225"/>
      <c r="H2496" s="169"/>
      <c r="I2496" s="158"/>
      <c r="J2496" s="158"/>
      <c r="K2496" s="158"/>
      <c r="L2496" s="158"/>
    </row>
    <row r="2497" spans="1:12" ht="15.75" x14ac:dyDescent="0.25">
      <c r="A2497" s="96"/>
      <c r="B2497" s="144" t="s">
        <v>1642</v>
      </c>
      <c r="C2497" s="158"/>
      <c r="D2497" s="126"/>
      <c r="E2497" s="124"/>
      <c r="F2497" s="124"/>
      <c r="G2497" s="225"/>
      <c r="H2497" s="169"/>
      <c r="I2497" s="158"/>
      <c r="J2497" s="158"/>
      <c r="K2497" s="158"/>
      <c r="L2497" s="158"/>
    </row>
    <row r="2498" spans="1:12" ht="31.5" x14ac:dyDescent="0.25">
      <c r="A2498" s="96"/>
      <c r="B2498" s="144" t="s">
        <v>1780</v>
      </c>
      <c r="C2498" s="158"/>
      <c r="D2498" s="126"/>
      <c r="E2498" s="124"/>
      <c r="F2498" s="124"/>
      <c r="G2498" s="225"/>
      <c r="H2498" s="169"/>
      <c r="I2498" s="158"/>
      <c r="J2498" s="158"/>
      <c r="K2498" s="158"/>
      <c r="L2498" s="158"/>
    </row>
    <row r="2499" spans="1:12" ht="15.75" x14ac:dyDescent="0.25">
      <c r="A2499" s="96"/>
      <c r="B2499" s="144" t="s">
        <v>1781</v>
      </c>
      <c r="C2499" s="158"/>
      <c r="D2499" s="126"/>
      <c r="E2499" s="124"/>
      <c r="F2499" s="124"/>
      <c r="G2499" s="225"/>
      <c r="H2499" s="169"/>
      <c r="I2499" s="158"/>
      <c r="J2499" s="158"/>
      <c r="K2499" s="158"/>
      <c r="L2499" s="158"/>
    </row>
    <row r="2500" spans="1:12" ht="15.75" x14ac:dyDescent="0.25">
      <c r="A2500" s="96" t="s">
        <v>1782</v>
      </c>
      <c r="B2500" s="220" t="s">
        <v>1783</v>
      </c>
      <c r="C2500" s="158"/>
      <c r="D2500" s="126"/>
      <c r="E2500" s="124"/>
      <c r="F2500" s="124"/>
      <c r="G2500" s="225"/>
      <c r="H2500" s="169"/>
      <c r="I2500" s="158"/>
      <c r="J2500" s="158"/>
      <c r="K2500" s="158"/>
      <c r="L2500" s="158"/>
    </row>
    <row r="2501" spans="1:12" ht="15.75" x14ac:dyDescent="0.25">
      <c r="A2501" s="96"/>
      <c r="B2501" s="144" t="s">
        <v>1609</v>
      </c>
      <c r="C2501" s="158"/>
      <c r="D2501" s="126"/>
      <c r="E2501" s="124"/>
      <c r="F2501" s="124"/>
      <c r="G2501" s="225"/>
      <c r="H2501" s="169"/>
      <c r="I2501" s="158"/>
      <c r="J2501" s="158"/>
      <c r="K2501" s="158"/>
      <c r="L2501" s="158"/>
    </row>
    <row r="2502" spans="1:12" ht="15.75" x14ac:dyDescent="0.25">
      <c r="A2502" s="96"/>
      <c r="B2502" s="144" t="s">
        <v>1784</v>
      </c>
      <c r="C2502" s="158"/>
      <c r="D2502" s="126"/>
      <c r="E2502" s="124"/>
      <c r="F2502" s="124"/>
      <c r="G2502" s="225"/>
      <c r="H2502" s="169"/>
      <c r="I2502" s="158"/>
      <c r="J2502" s="158"/>
      <c r="K2502" s="158"/>
      <c r="L2502" s="158"/>
    </row>
    <row r="2503" spans="1:12" ht="15.75" x14ac:dyDescent="0.25">
      <c r="A2503" s="96"/>
      <c r="B2503" s="144" t="s">
        <v>1785</v>
      </c>
      <c r="C2503" s="158"/>
      <c r="D2503" s="126"/>
      <c r="E2503" s="124"/>
      <c r="F2503" s="124"/>
      <c r="G2503" s="225"/>
      <c r="H2503" s="169"/>
      <c r="I2503" s="158"/>
      <c r="J2503" s="158"/>
      <c r="K2503" s="158"/>
      <c r="L2503" s="158"/>
    </row>
    <row r="2504" spans="1:12" ht="15.75" x14ac:dyDescent="0.25">
      <c r="A2504" s="96"/>
      <c r="B2504" s="144" t="s">
        <v>1786</v>
      </c>
      <c r="C2504" s="158"/>
      <c r="D2504" s="126"/>
      <c r="E2504" s="124"/>
      <c r="F2504" s="124"/>
      <c r="G2504" s="225"/>
      <c r="H2504" s="169"/>
      <c r="I2504" s="158"/>
      <c r="J2504" s="158"/>
      <c r="K2504" s="158"/>
      <c r="L2504" s="158"/>
    </row>
    <row r="2505" spans="1:12" ht="15.75" x14ac:dyDescent="0.25">
      <c r="A2505" s="96"/>
      <c r="B2505" s="144" t="s">
        <v>1787</v>
      </c>
      <c r="C2505" s="158"/>
      <c r="D2505" s="126"/>
      <c r="E2505" s="124"/>
      <c r="F2505" s="124"/>
      <c r="G2505" s="225"/>
      <c r="H2505" s="169"/>
      <c r="I2505" s="158"/>
      <c r="J2505" s="158"/>
      <c r="K2505" s="158"/>
      <c r="L2505" s="158"/>
    </row>
    <row r="2506" spans="1:12" ht="15.75" x14ac:dyDescent="0.25">
      <c r="A2506" s="96"/>
      <c r="B2506" s="144" t="s">
        <v>1788</v>
      </c>
      <c r="C2506" s="158"/>
      <c r="D2506" s="126"/>
      <c r="E2506" s="124"/>
      <c r="F2506" s="124"/>
      <c r="G2506" s="225"/>
      <c r="H2506" s="169"/>
      <c r="I2506" s="158"/>
      <c r="J2506" s="158"/>
      <c r="K2506" s="158"/>
      <c r="L2506" s="158"/>
    </row>
    <row r="2507" spans="1:12" ht="15.75" x14ac:dyDescent="0.25">
      <c r="A2507" s="96" t="s">
        <v>1789</v>
      </c>
      <c r="B2507" s="220" t="s">
        <v>1790</v>
      </c>
      <c r="C2507" s="158"/>
      <c r="D2507" s="126"/>
      <c r="E2507" s="124"/>
      <c r="F2507" s="124"/>
      <c r="G2507" s="225"/>
      <c r="H2507" s="169"/>
      <c r="I2507" s="158"/>
      <c r="J2507" s="158"/>
      <c r="K2507" s="158"/>
      <c r="L2507" s="158"/>
    </row>
    <row r="2508" spans="1:12" ht="15.75" x14ac:dyDescent="0.25">
      <c r="A2508" s="96"/>
      <c r="B2508" s="144" t="s">
        <v>1791</v>
      </c>
      <c r="C2508" s="158"/>
      <c r="D2508" s="126"/>
      <c r="E2508" s="124"/>
      <c r="F2508" s="124"/>
      <c r="G2508" s="225"/>
      <c r="H2508" s="169"/>
      <c r="I2508" s="158"/>
      <c r="J2508" s="158"/>
      <c r="K2508" s="158"/>
      <c r="L2508" s="158"/>
    </row>
    <row r="2509" spans="1:12" ht="15.75" x14ac:dyDescent="0.25">
      <c r="A2509" s="96"/>
      <c r="B2509" s="144" t="s">
        <v>1792</v>
      </c>
      <c r="C2509" s="158"/>
      <c r="D2509" s="126"/>
      <c r="E2509" s="124"/>
      <c r="F2509" s="124"/>
      <c r="G2509" s="225"/>
      <c r="H2509" s="169"/>
      <c r="I2509" s="158"/>
      <c r="J2509" s="158"/>
      <c r="K2509" s="158"/>
      <c r="L2509" s="158"/>
    </row>
    <row r="2510" spans="1:12" ht="15.75" x14ac:dyDescent="0.25">
      <c r="A2510" s="96"/>
      <c r="B2510" s="144" t="s">
        <v>1793</v>
      </c>
      <c r="C2510" s="158"/>
      <c r="D2510" s="126"/>
      <c r="E2510" s="124"/>
      <c r="F2510" s="124"/>
      <c r="G2510" s="225"/>
      <c r="H2510" s="169"/>
      <c r="I2510" s="158"/>
      <c r="J2510" s="158"/>
      <c r="K2510" s="158"/>
      <c r="L2510" s="158"/>
    </row>
    <row r="2511" spans="1:12" ht="15.75" x14ac:dyDescent="0.25">
      <c r="A2511" s="96"/>
      <c r="B2511" s="144" t="s">
        <v>1794</v>
      </c>
      <c r="C2511" s="158"/>
      <c r="D2511" s="126"/>
      <c r="E2511" s="124"/>
      <c r="F2511" s="124"/>
      <c r="G2511" s="225"/>
      <c r="H2511" s="169"/>
      <c r="I2511" s="158"/>
      <c r="J2511" s="158"/>
      <c r="K2511" s="158"/>
      <c r="L2511" s="158"/>
    </row>
    <row r="2512" spans="1:12" ht="15.75" x14ac:dyDescent="0.25">
      <c r="A2512" s="96"/>
      <c r="B2512" s="144" t="s">
        <v>1795</v>
      </c>
      <c r="C2512" s="158"/>
      <c r="D2512" s="126"/>
      <c r="E2512" s="124"/>
      <c r="F2512" s="124"/>
      <c r="G2512" s="225"/>
      <c r="H2512" s="169"/>
      <c r="I2512" s="158"/>
      <c r="J2512" s="158"/>
      <c r="K2512" s="158"/>
      <c r="L2512" s="158"/>
    </row>
    <row r="2513" spans="1:12" ht="15.75" x14ac:dyDescent="0.25">
      <c r="A2513" s="96"/>
      <c r="B2513" s="144" t="s">
        <v>1796</v>
      </c>
      <c r="C2513" s="158"/>
      <c r="D2513" s="126"/>
      <c r="E2513" s="124"/>
      <c r="F2513" s="124"/>
      <c r="G2513" s="225"/>
      <c r="H2513" s="169"/>
      <c r="I2513" s="158"/>
      <c r="J2513" s="158"/>
      <c r="K2513" s="158"/>
      <c r="L2513" s="158"/>
    </row>
    <row r="2514" spans="1:12" ht="15.75" x14ac:dyDescent="0.25">
      <c r="A2514" s="96"/>
      <c r="B2514" s="144" t="s">
        <v>1797</v>
      </c>
      <c r="C2514" s="158"/>
      <c r="D2514" s="126"/>
      <c r="E2514" s="124"/>
      <c r="F2514" s="124"/>
      <c r="G2514" s="225"/>
      <c r="H2514" s="169"/>
      <c r="I2514" s="158"/>
      <c r="J2514" s="158"/>
      <c r="K2514" s="158"/>
      <c r="L2514" s="158"/>
    </row>
    <row r="2515" spans="1:12" ht="15.75" x14ac:dyDescent="0.25">
      <c r="A2515" s="96"/>
      <c r="B2515" s="144" t="s">
        <v>1798</v>
      </c>
      <c r="C2515" s="158"/>
      <c r="D2515" s="126"/>
      <c r="E2515" s="124"/>
      <c r="F2515" s="124"/>
      <c r="G2515" s="225"/>
      <c r="H2515" s="169"/>
      <c r="I2515" s="158"/>
      <c r="J2515" s="158"/>
      <c r="K2515" s="158"/>
      <c r="L2515" s="158"/>
    </row>
    <row r="2516" spans="1:12" ht="15.75" x14ac:dyDescent="0.25">
      <c r="A2516" s="96"/>
      <c r="B2516" s="144" t="s">
        <v>1799</v>
      </c>
      <c r="C2516" s="158"/>
      <c r="D2516" s="126"/>
      <c r="E2516" s="124"/>
      <c r="F2516" s="124"/>
      <c r="G2516" s="225"/>
      <c r="H2516" s="169"/>
      <c r="I2516" s="158"/>
      <c r="J2516" s="158"/>
      <c r="K2516" s="158"/>
      <c r="L2516" s="158"/>
    </row>
    <row r="2517" spans="1:12" ht="15.75" x14ac:dyDescent="0.25">
      <c r="A2517" s="96"/>
      <c r="B2517" s="144" t="s">
        <v>1800</v>
      </c>
      <c r="C2517" s="158"/>
      <c r="D2517" s="126"/>
      <c r="E2517" s="124"/>
      <c r="F2517" s="124"/>
      <c r="G2517" s="225"/>
      <c r="H2517" s="169"/>
      <c r="I2517" s="158"/>
      <c r="J2517" s="158"/>
      <c r="K2517" s="158"/>
      <c r="L2517" s="158"/>
    </row>
    <row r="2518" spans="1:12" ht="15.75" x14ac:dyDescent="0.25">
      <c r="A2518" s="96"/>
      <c r="B2518" s="144" t="s">
        <v>1801</v>
      </c>
      <c r="C2518" s="158"/>
      <c r="D2518" s="126"/>
      <c r="E2518" s="124"/>
      <c r="F2518" s="124"/>
      <c r="G2518" s="225"/>
      <c r="H2518" s="169"/>
      <c r="I2518" s="158"/>
      <c r="J2518" s="158"/>
      <c r="K2518" s="158"/>
      <c r="L2518" s="158"/>
    </row>
    <row r="2519" spans="1:12" ht="15.75" x14ac:dyDescent="0.25">
      <c r="A2519" s="96"/>
      <c r="B2519" s="144" t="s">
        <v>1802</v>
      </c>
      <c r="C2519" s="158"/>
      <c r="D2519" s="126"/>
      <c r="E2519" s="124"/>
      <c r="F2519" s="124"/>
      <c r="G2519" s="225"/>
      <c r="H2519" s="169"/>
      <c r="I2519" s="158"/>
      <c r="J2519" s="158"/>
      <c r="K2519" s="158"/>
      <c r="L2519" s="158"/>
    </row>
    <row r="2520" spans="1:12" ht="15.75" x14ac:dyDescent="0.25">
      <c r="A2520" s="96"/>
      <c r="B2520" s="144" t="s">
        <v>1803</v>
      </c>
      <c r="C2520" s="158"/>
      <c r="D2520" s="126"/>
      <c r="E2520" s="124"/>
      <c r="F2520" s="124"/>
      <c r="G2520" s="225"/>
      <c r="H2520" s="169"/>
      <c r="I2520" s="158"/>
      <c r="J2520" s="158"/>
      <c r="K2520" s="158"/>
      <c r="L2520" s="158"/>
    </row>
    <row r="2521" spans="1:12" ht="15.75" x14ac:dyDescent="0.25">
      <c r="A2521" s="96"/>
      <c r="B2521" s="144" t="s">
        <v>1804</v>
      </c>
      <c r="C2521" s="158"/>
      <c r="D2521" s="126"/>
      <c r="E2521" s="124"/>
      <c r="F2521" s="124"/>
      <c r="G2521" s="225"/>
      <c r="H2521" s="169"/>
      <c r="I2521" s="158"/>
      <c r="J2521" s="158"/>
      <c r="K2521" s="158"/>
      <c r="L2521" s="158"/>
    </row>
    <row r="2522" spans="1:12" ht="15.75" x14ac:dyDescent="0.25">
      <c r="A2522" s="96" t="s">
        <v>1805</v>
      </c>
      <c r="B2522" s="220" t="s">
        <v>1806</v>
      </c>
      <c r="C2522" s="158"/>
      <c r="D2522" s="126"/>
      <c r="E2522" s="124"/>
      <c r="F2522" s="124"/>
      <c r="G2522" s="225"/>
      <c r="H2522" s="169"/>
      <c r="I2522" s="158"/>
      <c r="J2522" s="158"/>
      <c r="K2522" s="158"/>
      <c r="L2522" s="158"/>
    </row>
    <row r="2523" spans="1:12" ht="15.75" x14ac:dyDescent="0.25">
      <c r="A2523" s="96"/>
      <c r="B2523" s="144" t="s">
        <v>1807</v>
      </c>
      <c r="C2523" s="158"/>
      <c r="D2523" s="126"/>
      <c r="E2523" s="124"/>
      <c r="F2523" s="124"/>
      <c r="G2523" s="225"/>
      <c r="H2523" s="169"/>
      <c r="I2523" s="158"/>
      <c r="J2523" s="158"/>
      <c r="K2523" s="158"/>
      <c r="L2523" s="158"/>
    </row>
    <row r="2524" spans="1:12" ht="15.75" x14ac:dyDescent="0.25">
      <c r="A2524" s="96"/>
      <c r="B2524" s="144" t="s">
        <v>1808</v>
      </c>
      <c r="C2524" s="158"/>
      <c r="D2524" s="126"/>
      <c r="E2524" s="124"/>
      <c r="F2524" s="124"/>
      <c r="G2524" s="225"/>
      <c r="H2524" s="169"/>
      <c r="I2524" s="158"/>
      <c r="J2524" s="158"/>
      <c r="K2524" s="158"/>
      <c r="L2524" s="158"/>
    </row>
    <row r="2525" spans="1:12" ht="15.75" x14ac:dyDescent="0.25">
      <c r="A2525" s="96"/>
      <c r="B2525" s="144" t="s">
        <v>1809</v>
      </c>
      <c r="C2525" s="158"/>
      <c r="D2525" s="126"/>
      <c r="E2525" s="124"/>
      <c r="F2525" s="124"/>
      <c r="G2525" s="225"/>
      <c r="H2525" s="169"/>
      <c r="I2525" s="158"/>
      <c r="J2525" s="158"/>
      <c r="K2525" s="158"/>
      <c r="L2525" s="158"/>
    </row>
    <row r="2526" spans="1:12" ht="15.75" x14ac:dyDescent="0.25">
      <c r="A2526" s="96"/>
      <c r="B2526" s="144" t="s">
        <v>1810</v>
      </c>
      <c r="C2526" s="158"/>
      <c r="D2526" s="126"/>
      <c r="E2526" s="124"/>
      <c r="F2526" s="124"/>
      <c r="G2526" s="225"/>
      <c r="H2526" s="169"/>
      <c r="I2526" s="158"/>
      <c r="J2526" s="158"/>
      <c r="K2526" s="158"/>
      <c r="L2526" s="158"/>
    </row>
    <row r="2527" spans="1:12" ht="15.75" x14ac:dyDescent="0.25">
      <c r="A2527" s="96"/>
      <c r="B2527" s="144" t="s">
        <v>1811</v>
      </c>
      <c r="C2527" s="158"/>
      <c r="D2527" s="126"/>
      <c r="E2527" s="124"/>
      <c r="F2527" s="124"/>
      <c r="G2527" s="225"/>
      <c r="H2527" s="169"/>
      <c r="I2527" s="158"/>
      <c r="J2527" s="158"/>
      <c r="K2527" s="158"/>
      <c r="L2527" s="158"/>
    </row>
    <row r="2528" spans="1:12" ht="31.5" x14ac:dyDescent="0.25">
      <c r="A2528" s="96"/>
      <c r="B2528" s="144" t="s">
        <v>1812</v>
      </c>
      <c r="C2528" s="158"/>
      <c r="D2528" s="126"/>
      <c r="E2528" s="124"/>
      <c r="F2528" s="124"/>
      <c r="G2528" s="225"/>
      <c r="H2528" s="169"/>
      <c r="I2528" s="158"/>
      <c r="J2528" s="158"/>
      <c r="K2528" s="158"/>
      <c r="L2528" s="158"/>
    </row>
    <row r="2529" spans="1:12" ht="15.75" x14ac:dyDescent="0.25">
      <c r="A2529" s="96"/>
      <c r="B2529" s="144" t="s">
        <v>1813</v>
      </c>
      <c r="C2529" s="158"/>
      <c r="D2529" s="126"/>
      <c r="E2529" s="124"/>
      <c r="F2529" s="124"/>
      <c r="G2529" s="225"/>
      <c r="H2529" s="169"/>
      <c r="I2529" s="158"/>
      <c r="J2529" s="158"/>
      <c r="K2529" s="158"/>
      <c r="L2529" s="158"/>
    </row>
    <row r="2530" spans="1:12" ht="15.75" x14ac:dyDescent="0.25">
      <c r="A2530" s="96"/>
      <c r="B2530" s="144" t="s">
        <v>1814</v>
      </c>
      <c r="C2530" s="158"/>
      <c r="D2530" s="126"/>
      <c r="E2530" s="124"/>
      <c r="F2530" s="124"/>
      <c r="G2530" s="225"/>
      <c r="H2530" s="169"/>
      <c r="I2530" s="158"/>
      <c r="J2530" s="158"/>
      <c r="K2530" s="158"/>
      <c r="L2530" s="158"/>
    </row>
    <row r="2531" spans="1:12" ht="15.75" x14ac:dyDescent="0.25">
      <c r="A2531" s="96"/>
      <c r="B2531" s="144" t="s">
        <v>1815</v>
      </c>
      <c r="C2531" s="158"/>
      <c r="D2531" s="126"/>
      <c r="E2531" s="124"/>
      <c r="F2531" s="124"/>
      <c r="G2531" s="225"/>
      <c r="H2531" s="169"/>
      <c r="I2531" s="158"/>
      <c r="J2531" s="158"/>
      <c r="K2531" s="158"/>
      <c r="L2531" s="158"/>
    </row>
    <row r="2532" spans="1:12" ht="15.75" x14ac:dyDescent="0.25">
      <c r="A2532" s="96"/>
      <c r="B2532" s="144" t="s">
        <v>1816</v>
      </c>
      <c r="C2532" s="158"/>
      <c r="D2532" s="126"/>
      <c r="E2532" s="124"/>
      <c r="F2532" s="124"/>
      <c r="G2532" s="225"/>
      <c r="H2532" s="169"/>
      <c r="I2532" s="158"/>
      <c r="J2532" s="158"/>
      <c r="K2532" s="158"/>
      <c r="L2532" s="158"/>
    </row>
    <row r="2533" spans="1:12" ht="15.75" x14ac:dyDescent="0.25">
      <c r="A2533" s="96"/>
      <c r="B2533" s="144" t="s">
        <v>1817</v>
      </c>
      <c r="C2533" s="158"/>
      <c r="D2533" s="126"/>
      <c r="E2533" s="124"/>
      <c r="F2533" s="124"/>
      <c r="G2533" s="225"/>
      <c r="H2533" s="169"/>
      <c r="I2533" s="158"/>
      <c r="J2533" s="158"/>
      <c r="K2533" s="158"/>
      <c r="L2533" s="158"/>
    </row>
    <row r="2534" spans="1:12" ht="31.5" x14ac:dyDescent="0.25">
      <c r="A2534" s="96"/>
      <c r="B2534" s="144" t="s">
        <v>1818</v>
      </c>
      <c r="C2534" s="158"/>
      <c r="D2534" s="126"/>
      <c r="E2534" s="124"/>
      <c r="F2534" s="124"/>
      <c r="G2534" s="225"/>
      <c r="H2534" s="169"/>
      <c r="I2534" s="158"/>
      <c r="J2534" s="158"/>
      <c r="K2534" s="158"/>
      <c r="L2534" s="158"/>
    </row>
    <row r="2535" spans="1:12" ht="31.5" x14ac:dyDescent="0.25">
      <c r="A2535" s="96"/>
      <c r="B2535" s="144" t="s">
        <v>1819</v>
      </c>
      <c r="C2535" s="158"/>
      <c r="D2535" s="126"/>
      <c r="E2535" s="124"/>
      <c r="F2535" s="124"/>
      <c r="G2535" s="225"/>
      <c r="H2535" s="169"/>
      <c r="I2535" s="158"/>
      <c r="J2535" s="158"/>
      <c r="K2535" s="158"/>
      <c r="L2535" s="158"/>
    </row>
    <row r="2536" spans="1:12" ht="15.75" x14ac:dyDescent="0.25">
      <c r="A2536" s="96"/>
      <c r="B2536" s="144" t="s">
        <v>1820</v>
      </c>
      <c r="C2536" s="158"/>
      <c r="D2536" s="126"/>
      <c r="E2536" s="124"/>
      <c r="F2536" s="124"/>
      <c r="G2536" s="225"/>
      <c r="H2536" s="169"/>
      <c r="I2536" s="158"/>
      <c r="J2536" s="158"/>
      <c r="K2536" s="158"/>
      <c r="L2536" s="158"/>
    </row>
    <row r="2537" spans="1:12" ht="31.5" x14ac:dyDescent="0.25">
      <c r="A2537" s="96"/>
      <c r="B2537" s="144" t="s">
        <v>1821</v>
      </c>
      <c r="C2537" s="158"/>
      <c r="D2537" s="126"/>
      <c r="E2537" s="124"/>
      <c r="F2537" s="124"/>
      <c r="G2537" s="225"/>
      <c r="H2537" s="169"/>
      <c r="I2537" s="158"/>
      <c r="J2537" s="158"/>
      <c r="K2537" s="158"/>
      <c r="L2537" s="158"/>
    </row>
    <row r="2538" spans="1:12" ht="15.75" x14ac:dyDescent="0.25">
      <c r="A2538" s="96"/>
      <c r="B2538" s="144" t="s">
        <v>1822</v>
      </c>
      <c r="C2538" s="158"/>
      <c r="D2538" s="126"/>
      <c r="E2538" s="124"/>
      <c r="F2538" s="124"/>
      <c r="G2538" s="225"/>
      <c r="H2538" s="169"/>
      <c r="I2538" s="158"/>
      <c r="J2538" s="158"/>
      <c r="K2538" s="158"/>
      <c r="L2538" s="158"/>
    </row>
    <row r="2539" spans="1:12" ht="15.75" x14ac:dyDescent="0.25">
      <c r="A2539" s="96"/>
      <c r="B2539" s="144" t="s">
        <v>1823</v>
      </c>
      <c r="C2539" s="158"/>
      <c r="D2539" s="126"/>
      <c r="E2539" s="124"/>
      <c r="F2539" s="124"/>
      <c r="G2539" s="225"/>
      <c r="H2539" s="169"/>
      <c r="I2539" s="158"/>
      <c r="J2539" s="158"/>
      <c r="K2539" s="158"/>
      <c r="L2539" s="158"/>
    </row>
    <row r="2540" spans="1:12" ht="15.75" x14ac:dyDescent="0.25">
      <c r="A2540" s="96"/>
      <c r="B2540" s="144" t="s">
        <v>1824</v>
      </c>
      <c r="C2540" s="158"/>
      <c r="D2540" s="126"/>
      <c r="E2540" s="124"/>
      <c r="F2540" s="124"/>
      <c r="G2540" s="225"/>
      <c r="H2540" s="169"/>
      <c r="I2540" s="158"/>
      <c r="J2540" s="158"/>
      <c r="K2540" s="158"/>
      <c r="L2540" s="158"/>
    </row>
    <row r="2541" spans="1:12" ht="15.75" x14ac:dyDescent="0.25">
      <c r="A2541" s="96"/>
      <c r="B2541" s="144" t="s">
        <v>1825</v>
      </c>
      <c r="C2541" s="158"/>
      <c r="D2541" s="126"/>
      <c r="E2541" s="124"/>
      <c r="F2541" s="124"/>
      <c r="G2541" s="225"/>
      <c r="H2541" s="169"/>
      <c r="I2541" s="158"/>
      <c r="J2541" s="158"/>
      <c r="K2541" s="158"/>
      <c r="L2541" s="158"/>
    </row>
    <row r="2542" spans="1:12" ht="31.5" x14ac:dyDescent="0.25">
      <c r="A2542" s="96"/>
      <c r="B2542" s="144" t="s">
        <v>1826</v>
      </c>
      <c r="C2542" s="158"/>
      <c r="D2542" s="126"/>
      <c r="E2542" s="124"/>
      <c r="F2542" s="124"/>
      <c r="G2542" s="225"/>
      <c r="H2542" s="169"/>
      <c r="I2542" s="158"/>
      <c r="J2542" s="158"/>
      <c r="K2542" s="158"/>
      <c r="L2542" s="158"/>
    </row>
    <row r="2543" spans="1:12" ht="31.5" x14ac:dyDescent="0.25">
      <c r="A2543" s="96"/>
      <c r="B2543" s="144" t="s">
        <v>1827</v>
      </c>
      <c r="C2543" s="158"/>
      <c r="D2543" s="126"/>
      <c r="E2543" s="124"/>
      <c r="F2543" s="124"/>
      <c r="G2543" s="225"/>
      <c r="H2543" s="169"/>
      <c r="I2543" s="158"/>
      <c r="J2543" s="158"/>
      <c r="K2543" s="158"/>
      <c r="L2543" s="158"/>
    </row>
    <row r="2544" spans="1:12" ht="15.75" x14ac:dyDescent="0.25">
      <c r="A2544" s="96"/>
      <c r="B2544" s="144" t="s">
        <v>1828</v>
      </c>
      <c r="C2544" s="158"/>
      <c r="D2544" s="126"/>
      <c r="E2544" s="124"/>
      <c r="F2544" s="124"/>
      <c r="G2544" s="225"/>
      <c r="H2544" s="169"/>
      <c r="I2544" s="158"/>
      <c r="J2544" s="158"/>
      <c r="K2544" s="158"/>
      <c r="L2544" s="158"/>
    </row>
    <row r="2545" spans="1:12" ht="15.75" x14ac:dyDescent="0.25">
      <c r="A2545" s="96"/>
      <c r="B2545" s="144" t="s">
        <v>1829</v>
      </c>
      <c r="C2545" s="158"/>
      <c r="D2545" s="126"/>
      <c r="E2545" s="124"/>
      <c r="F2545" s="124"/>
      <c r="G2545" s="225"/>
      <c r="H2545" s="169"/>
      <c r="I2545" s="158"/>
      <c r="J2545" s="158"/>
      <c r="K2545" s="158"/>
      <c r="L2545" s="158"/>
    </row>
    <row r="2546" spans="1:12" ht="47.25" x14ac:dyDescent="0.25">
      <c r="A2546" s="96"/>
      <c r="B2546" s="144" t="s">
        <v>1830</v>
      </c>
      <c r="C2546" s="158"/>
      <c r="D2546" s="126"/>
      <c r="E2546" s="124"/>
      <c r="F2546" s="124"/>
      <c r="G2546" s="225"/>
      <c r="H2546" s="169"/>
      <c r="I2546" s="158"/>
      <c r="J2546" s="158"/>
      <c r="K2546" s="158"/>
      <c r="L2546" s="158"/>
    </row>
    <row r="2547" spans="1:12" ht="47.25" x14ac:dyDescent="0.25">
      <c r="A2547" s="96"/>
      <c r="B2547" s="144" t="s">
        <v>1831</v>
      </c>
      <c r="C2547" s="158"/>
      <c r="D2547" s="126"/>
      <c r="E2547" s="124"/>
      <c r="F2547" s="124"/>
      <c r="G2547" s="225"/>
      <c r="H2547" s="169"/>
      <c r="I2547" s="158"/>
      <c r="J2547" s="158"/>
      <c r="K2547" s="158"/>
      <c r="L2547" s="158"/>
    </row>
    <row r="2548" spans="1:12" ht="15.75" x14ac:dyDescent="0.25">
      <c r="A2548" s="96"/>
      <c r="B2548" s="144" t="s">
        <v>1832</v>
      </c>
      <c r="C2548" s="158"/>
      <c r="D2548" s="126"/>
      <c r="E2548" s="124"/>
      <c r="F2548" s="124"/>
      <c r="G2548" s="225"/>
      <c r="H2548" s="169"/>
      <c r="I2548" s="158"/>
      <c r="J2548" s="158"/>
      <c r="K2548" s="158"/>
      <c r="L2548" s="158"/>
    </row>
    <row r="2549" spans="1:12" ht="15.75" x14ac:dyDescent="0.25">
      <c r="A2549" s="96"/>
      <c r="B2549" s="144" t="s">
        <v>1642</v>
      </c>
      <c r="C2549" s="158"/>
      <c r="D2549" s="126"/>
      <c r="E2549" s="124"/>
      <c r="F2549" s="124"/>
      <c r="G2549" s="225"/>
      <c r="H2549" s="169"/>
      <c r="I2549" s="158"/>
      <c r="J2549" s="158"/>
      <c r="K2549" s="158"/>
      <c r="L2549" s="158"/>
    </row>
    <row r="2550" spans="1:12" ht="31.5" x14ac:dyDescent="0.25">
      <c r="A2550" s="96"/>
      <c r="B2550" s="144" t="s">
        <v>1833</v>
      </c>
      <c r="C2550" s="158"/>
      <c r="D2550" s="126"/>
      <c r="E2550" s="124"/>
      <c r="F2550" s="124"/>
      <c r="G2550" s="225"/>
      <c r="H2550" s="169"/>
      <c r="I2550" s="158"/>
      <c r="J2550" s="158"/>
      <c r="K2550" s="158"/>
      <c r="L2550" s="158"/>
    </row>
    <row r="2551" spans="1:12" ht="15.75" x14ac:dyDescent="0.25">
      <c r="A2551" s="96"/>
      <c r="B2551" s="144" t="s">
        <v>1834</v>
      </c>
      <c r="C2551" s="158"/>
      <c r="D2551" s="126"/>
      <c r="E2551" s="124"/>
      <c r="F2551" s="124"/>
      <c r="G2551" s="225"/>
      <c r="H2551" s="169"/>
      <c r="I2551" s="158"/>
      <c r="J2551" s="158"/>
      <c r="K2551" s="158"/>
      <c r="L2551" s="158"/>
    </row>
    <row r="2552" spans="1:12" ht="15.75" x14ac:dyDescent="0.25">
      <c r="A2552" s="96" t="s">
        <v>1835</v>
      </c>
      <c r="B2552" s="220" t="s">
        <v>1836</v>
      </c>
      <c r="C2552" s="158"/>
      <c r="D2552" s="126"/>
      <c r="E2552" s="124"/>
      <c r="F2552" s="124"/>
      <c r="G2552" s="225"/>
      <c r="H2552" s="169"/>
      <c r="I2552" s="158"/>
      <c r="J2552" s="158"/>
      <c r="K2552" s="158"/>
      <c r="L2552" s="158"/>
    </row>
    <row r="2553" spans="1:12" ht="15.75" x14ac:dyDescent="0.25">
      <c r="A2553" s="96"/>
      <c r="B2553" s="144" t="s">
        <v>1837</v>
      </c>
      <c r="C2553" s="158"/>
      <c r="D2553" s="126"/>
      <c r="E2553" s="124"/>
      <c r="F2553" s="124"/>
      <c r="G2553" s="225"/>
      <c r="H2553" s="169"/>
      <c r="I2553" s="158"/>
      <c r="J2553" s="158"/>
      <c r="K2553" s="158"/>
      <c r="L2553" s="158"/>
    </row>
    <row r="2554" spans="1:12" ht="47.25" x14ac:dyDescent="0.25">
      <c r="A2554" s="96"/>
      <c r="B2554" s="144" t="s">
        <v>1838</v>
      </c>
      <c r="C2554" s="158"/>
      <c r="D2554" s="126"/>
      <c r="E2554" s="124"/>
      <c r="F2554" s="124"/>
      <c r="G2554" s="225"/>
      <c r="H2554" s="169"/>
      <c r="I2554" s="158"/>
      <c r="J2554" s="158"/>
      <c r="K2554" s="158"/>
      <c r="L2554" s="158"/>
    </row>
    <row r="2555" spans="1:12" ht="31.5" x14ac:dyDescent="0.25">
      <c r="A2555" s="96"/>
      <c r="B2555" s="144" t="s">
        <v>1839</v>
      </c>
      <c r="C2555" s="158"/>
      <c r="D2555" s="126"/>
      <c r="E2555" s="124"/>
      <c r="F2555" s="124"/>
      <c r="G2555" s="225"/>
      <c r="H2555" s="169"/>
      <c r="I2555" s="158"/>
      <c r="J2555" s="158"/>
      <c r="K2555" s="158"/>
      <c r="L2555" s="158"/>
    </row>
    <row r="2556" spans="1:12" ht="15.75" x14ac:dyDescent="0.25">
      <c r="A2556" s="96"/>
      <c r="B2556" s="144" t="s">
        <v>1840</v>
      </c>
      <c r="C2556" s="158"/>
      <c r="D2556" s="126"/>
      <c r="E2556" s="124"/>
      <c r="F2556" s="124"/>
      <c r="G2556" s="225"/>
      <c r="H2556" s="169"/>
      <c r="I2556" s="158"/>
      <c r="J2556" s="158"/>
      <c r="K2556" s="158"/>
      <c r="L2556" s="158"/>
    </row>
    <row r="2557" spans="1:12" ht="15.75" x14ac:dyDescent="0.25">
      <c r="A2557" s="96"/>
      <c r="B2557" s="144" t="s">
        <v>1841</v>
      </c>
      <c r="C2557" s="158"/>
      <c r="D2557" s="126"/>
      <c r="E2557" s="124"/>
      <c r="F2557" s="124"/>
      <c r="G2557" s="225"/>
      <c r="H2557" s="169"/>
      <c r="I2557" s="158"/>
      <c r="J2557" s="158"/>
      <c r="K2557" s="158"/>
      <c r="L2557" s="158"/>
    </row>
    <row r="2558" spans="1:12" ht="15.75" x14ac:dyDescent="0.25">
      <c r="A2558" s="96"/>
      <c r="B2558" s="144" t="s">
        <v>1842</v>
      </c>
      <c r="C2558" s="158"/>
      <c r="D2558" s="126"/>
      <c r="E2558" s="124"/>
      <c r="F2558" s="124"/>
      <c r="G2558" s="225"/>
      <c r="H2558" s="169"/>
      <c r="I2558" s="158"/>
      <c r="J2558" s="158"/>
      <c r="K2558" s="158"/>
      <c r="L2558" s="158"/>
    </row>
    <row r="2559" spans="1:12" ht="31.5" x14ac:dyDescent="0.25">
      <c r="A2559" s="96"/>
      <c r="B2559" s="144" t="s">
        <v>1843</v>
      </c>
      <c r="C2559" s="158"/>
      <c r="D2559" s="126"/>
      <c r="E2559" s="124"/>
      <c r="F2559" s="124"/>
      <c r="G2559" s="225"/>
      <c r="H2559" s="169"/>
      <c r="I2559" s="158"/>
      <c r="J2559" s="158"/>
      <c r="K2559" s="158"/>
      <c r="L2559" s="158"/>
    </row>
    <row r="2560" spans="1:12" ht="15.75" x14ac:dyDescent="0.25">
      <c r="A2560" s="96"/>
      <c r="B2560" s="144" t="s">
        <v>1844</v>
      </c>
      <c r="C2560" s="158"/>
      <c r="D2560" s="126"/>
      <c r="E2560" s="124"/>
      <c r="F2560" s="124"/>
      <c r="G2560" s="225"/>
      <c r="H2560" s="169"/>
      <c r="I2560" s="158"/>
      <c r="J2560" s="158"/>
      <c r="K2560" s="158"/>
      <c r="L2560" s="158"/>
    </row>
    <row r="2561" spans="1:12" ht="31.5" x14ac:dyDescent="0.25">
      <c r="A2561" s="96"/>
      <c r="B2561" s="144" t="s">
        <v>1845</v>
      </c>
      <c r="C2561" s="158"/>
      <c r="D2561" s="126"/>
      <c r="E2561" s="124"/>
      <c r="F2561" s="124"/>
      <c r="G2561" s="225"/>
      <c r="H2561" s="169"/>
      <c r="I2561" s="158"/>
      <c r="J2561" s="158"/>
      <c r="K2561" s="158"/>
      <c r="L2561" s="158"/>
    </row>
    <row r="2562" spans="1:12" ht="31.5" x14ac:dyDescent="0.25">
      <c r="A2562" s="96"/>
      <c r="B2562" s="144" t="s">
        <v>1846</v>
      </c>
      <c r="C2562" s="158"/>
      <c r="D2562" s="126"/>
      <c r="E2562" s="124"/>
      <c r="F2562" s="124"/>
      <c r="G2562" s="225"/>
      <c r="H2562" s="169"/>
      <c r="I2562" s="158"/>
      <c r="J2562" s="158"/>
      <c r="K2562" s="158"/>
      <c r="L2562" s="158"/>
    </row>
    <row r="2563" spans="1:12" ht="15.75" x14ac:dyDescent="0.25">
      <c r="A2563" s="96"/>
      <c r="B2563" s="144" t="s">
        <v>1840</v>
      </c>
      <c r="C2563" s="158"/>
      <c r="D2563" s="126"/>
      <c r="E2563" s="124"/>
      <c r="F2563" s="124"/>
      <c r="G2563" s="225"/>
      <c r="H2563" s="169"/>
      <c r="I2563" s="158"/>
      <c r="J2563" s="158"/>
      <c r="K2563" s="158"/>
      <c r="L2563" s="158"/>
    </row>
    <row r="2564" spans="1:12" ht="15.75" x14ac:dyDescent="0.25">
      <c r="A2564" s="96"/>
      <c r="B2564" s="144" t="s">
        <v>1841</v>
      </c>
      <c r="C2564" s="158"/>
      <c r="D2564" s="126"/>
      <c r="E2564" s="124"/>
      <c r="F2564" s="124"/>
      <c r="G2564" s="225"/>
      <c r="H2564" s="169"/>
      <c r="I2564" s="158"/>
      <c r="J2564" s="158"/>
      <c r="K2564" s="158"/>
      <c r="L2564" s="158"/>
    </row>
    <row r="2565" spans="1:12" ht="15.75" x14ac:dyDescent="0.25">
      <c r="A2565" s="96"/>
      <c r="B2565" s="144" t="s">
        <v>1847</v>
      </c>
      <c r="C2565" s="158"/>
      <c r="D2565" s="126"/>
      <c r="E2565" s="124"/>
      <c r="F2565" s="124"/>
      <c r="G2565" s="225"/>
      <c r="H2565" s="169"/>
      <c r="I2565" s="158"/>
      <c r="J2565" s="158"/>
      <c r="K2565" s="158"/>
      <c r="L2565" s="158"/>
    </row>
    <row r="2566" spans="1:12" ht="31.5" x14ac:dyDescent="0.25">
      <c r="A2566" s="96"/>
      <c r="B2566" s="144" t="s">
        <v>1843</v>
      </c>
      <c r="C2566" s="158"/>
      <c r="D2566" s="126"/>
      <c r="E2566" s="124"/>
      <c r="F2566" s="124"/>
      <c r="G2566" s="225"/>
      <c r="H2566" s="169"/>
      <c r="I2566" s="158"/>
      <c r="J2566" s="158"/>
      <c r="K2566" s="158"/>
      <c r="L2566" s="158"/>
    </row>
    <row r="2567" spans="1:12" ht="15.75" x14ac:dyDescent="0.25">
      <c r="A2567" s="96"/>
      <c r="B2567" s="144" t="s">
        <v>1848</v>
      </c>
      <c r="C2567" s="158"/>
      <c r="D2567" s="126"/>
      <c r="E2567" s="124"/>
      <c r="F2567" s="124"/>
      <c r="G2567" s="225"/>
      <c r="H2567" s="169"/>
      <c r="I2567" s="158"/>
      <c r="J2567" s="158"/>
      <c r="K2567" s="158"/>
      <c r="L2567" s="158"/>
    </row>
    <row r="2568" spans="1:12" ht="15.75" x14ac:dyDescent="0.25">
      <c r="A2568" s="96"/>
      <c r="B2568" s="144" t="s">
        <v>1849</v>
      </c>
      <c r="C2568" s="158"/>
      <c r="D2568" s="126"/>
      <c r="E2568" s="124"/>
      <c r="F2568" s="124"/>
      <c r="G2568" s="225"/>
      <c r="H2568" s="169"/>
      <c r="I2568" s="158"/>
      <c r="J2568" s="158"/>
      <c r="K2568" s="158"/>
      <c r="L2568" s="158"/>
    </row>
    <row r="2569" spans="1:12" ht="15.75" x14ac:dyDescent="0.25">
      <c r="A2569" s="96"/>
      <c r="B2569" s="144" t="s">
        <v>1850</v>
      </c>
      <c r="C2569" s="158"/>
      <c r="D2569" s="126"/>
      <c r="E2569" s="124"/>
      <c r="F2569" s="124"/>
      <c r="G2569" s="225"/>
      <c r="H2569" s="169"/>
      <c r="I2569" s="158"/>
      <c r="J2569" s="158"/>
      <c r="K2569" s="158"/>
      <c r="L2569" s="158"/>
    </row>
    <row r="2570" spans="1:12" ht="15.75" x14ac:dyDescent="0.25">
      <c r="A2570" s="96"/>
      <c r="B2570" s="144" t="s">
        <v>1851</v>
      </c>
      <c r="C2570" s="158"/>
      <c r="D2570" s="126"/>
      <c r="E2570" s="124"/>
      <c r="F2570" s="124"/>
      <c r="G2570" s="225"/>
      <c r="H2570" s="169"/>
      <c r="I2570" s="158"/>
      <c r="J2570" s="158"/>
      <c r="K2570" s="158"/>
      <c r="L2570" s="158"/>
    </row>
    <row r="2571" spans="1:12" ht="31.5" x14ac:dyDescent="0.25">
      <c r="A2571" s="96"/>
      <c r="B2571" s="144" t="s">
        <v>1852</v>
      </c>
      <c r="C2571" s="158"/>
      <c r="D2571" s="126"/>
      <c r="E2571" s="124"/>
      <c r="F2571" s="124"/>
      <c r="G2571" s="225"/>
      <c r="H2571" s="169"/>
      <c r="I2571" s="158"/>
      <c r="J2571" s="158"/>
      <c r="K2571" s="158"/>
      <c r="L2571" s="158"/>
    </row>
    <row r="2572" spans="1:12" ht="31.5" x14ac:dyDescent="0.25">
      <c r="A2572" s="96"/>
      <c r="B2572" s="144" t="s">
        <v>1853</v>
      </c>
      <c r="C2572" s="158"/>
      <c r="D2572" s="126"/>
      <c r="E2572" s="124"/>
      <c r="F2572" s="124"/>
      <c r="G2572" s="225"/>
      <c r="H2572" s="169"/>
      <c r="I2572" s="158"/>
      <c r="J2572" s="158"/>
      <c r="K2572" s="158"/>
      <c r="L2572" s="158"/>
    </row>
    <row r="2573" spans="1:12" ht="31.5" x14ac:dyDescent="0.25">
      <c r="A2573" s="96"/>
      <c r="B2573" s="144" t="s">
        <v>1854</v>
      </c>
      <c r="C2573" s="158"/>
      <c r="D2573" s="126"/>
      <c r="E2573" s="124"/>
      <c r="F2573" s="124"/>
      <c r="G2573" s="225"/>
      <c r="H2573" s="169"/>
      <c r="I2573" s="158"/>
      <c r="J2573" s="158"/>
      <c r="K2573" s="158"/>
      <c r="L2573" s="158"/>
    </row>
    <row r="2574" spans="1:12" ht="15.75" x14ac:dyDescent="0.25">
      <c r="A2574" s="96"/>
      <c r="B2574" s="144" t="s">
        <v>1855</v>
      </c>
      <c r="C2574" s="158"/>
      <c r="D2574" s="126"/>
      <c r="E2574" s="124"/>
      <c r="F2574" s="124"/>
      <c r="G2574" s="225"/>
      <c r="H2574" s="169"/>
      <c r="I2574" s="158"/>
      <c r="J2574" s="158"/>
      <c r="K2574" s="158"/>
      <c r="L2574" s="158"/>
    </row>
    <row r="2575" spans="1:12" ht="15.75" x14ac:dyDescent="0.25">
      <c r="A2575" s="96"/>
      <c r="B2575" s="144" t="s">
        <v>1856</v>
      </c>
      <c r="C2575" s="158"/>
      <c r="D2575" s="126"/>
      <c r="E2575" s="124"/>
      <c r="F2575" s="124"/>
      <c r="G2575" s="225"/>
      <c r="H2575" s="169"/>
      <c r="I2575" s="158"/>
      <c r="J2575" s="158"/>
      <c r="K2575" s="158"/>
      <c r="L2575" s="158"/>
    </row>
    <row r="2576" spans="1:12" ht="15.75" x14ac:dyDescent="0.25">
      <c r="A2576" s="96"/>
      <c r="B2576" s="144" t="s">
        <v>1857</v>
      </c>
      <c r="C2576" s="158"/>
      <c r="D2576" s="126"/>
      <c r="E2576" s="124"/>
      <c r="F2576" s="124"/>
      <c r="G2576" s="225"/>
      <c r="H2576" s="169"/>
      <c r="I2576" s="158"/>
      <c r="J2576" s="158"/>
      <c r="K2576" s="158"/>
      <c r="L2576" s="158"/>
    </row>
    <row r="2577" spans="1:12" ht="15.75" x14ac:dyDescent="0.25">
      <c r="A2577" s="96"/>
      <c r="B2577" s="144" t="s">
        <v>1858</v>
      </c>
      <c r="C2577" s="158"/>
      <c r="D2577" s="126"/>
      <c r="E2577" s="124"/>
      <c r="F2577" s="124"/>
      <c r="G2577" s="225"/>
      <c r="H2577" s="169"/>
      <c r="I2577" s="158"/>
      <c r="J2577" s="158"/>
      <c r="K2577" s="158"/>
      <c r="L2577" s="158"/>
    </row>
    <row r="2578" spans="1:12" ht="31.5" x14ac:dyDescent="0.25">
      <c r="A2578" s="96"/>
      <c r="B2578" s="144" t="s">
        <v>1859</v>
      </c>
      <c r="C2578" s="158"/>
      <c r="D2578" s="126"/>
      <c r="E2578" s="124"/>
      <c r="F2578" s="124"/>
      <c r="G2578" s="225"/>
      <c r="H2578" s="169"/>
      <c r="I2578" s="158"/>
      <c r="J2578" s="158"/>
      <c r="K2578" s="158"/>
      <c r="L2578" s="158"/>
    </row>
    <row r="2579" spans="1:12" ht="15.75" x14ac:dyDescent="0.25">
      <c r="A2579" s="96"/>
      <c r="B2579" s="144" t="s">
        <v>1860</v>
      </c>
      <c r="C2579" s="158"/>
      <c r="D2579" s="126"/>
      <c r="E2579" s="124"/>
      <c r="F2579" s="124"/>
      <c r="G2579" s="225"/>
      <c r="H2579" s="169"/>
      <c r="I2579" s="158"/>
      <c r="J2579" s="158"/>
      <c r="K2579" s="158"/>
      <c r="L2579" s="158"/>
    </row>
    <row r="2580" spans="1:12" ht="15.75" x14ac:dyDescent="0.25">
      <c r="A2580" s="96"/>
      <c r="B2580" s="144" t="s">
        <v>1861</v>
      </c>
      <c r="C2580" s="158"/>
      <c r="D2580" s="126"/>
      <c r="E2580" s="124"/>
      <c r="F2580" s="124"/>
      <c r="G2580" s="225"/>
      <c r="H2580" s="169"/>
      <c r="I2580" s="158"/>
      <c r="J2580" s="158"/>
      <c r="K2580" s="158"/>
      <c r="L2580" s="158"/>
    </row>
    <row r="2581" spans="1:12" ht="15.75" x14ac:dyDescent="0.25">
      <c r="A2581" s="96"/>
      <c r="B2581" s="144" t="s">
        <v>1862</v>
      </c>
      <c r="C2581" s="158"/>
      <c r="D2581" s="126"/>
      <c r="E2581" s="124"/>
      <c r="F2581" s="124"/>
      <c r="G2581" s="225"/>
      <c r="H2581" s="169"/>
      <c r="I2581" s="158"/>
      <c r="J2581" s="158"/>
      <c r="K2581" s="158"/>
      <c r="L2581" s="158"/>
    </row>
    <row r="2582" spans="1:12" ht="15.75" x14ac:dyDescent="0.25">
      <c r="A2582" s="96"/>
      <c r="B2582" s="144" t="s">
        <v>1863</v>
      </c>
      <c r="C2582" s="158"/>
      <c r="D2582" s="126"/>
      <c r="E2582" s="124"/>
      <c r="F2582" s="124"/>
      <c r="G2582" s="225"/>
      <c r="H2582" s="169"/>
      <c r="I2582" s="158"/>
      <c r="J2582" s="158"/>
      <c r="K2582" s="158"/>
      <c r="L2582" s="158"/>
    </row>
    <row r="2583" spans="1:12" ht="15.75" x14ac:dyDescent="0.25">
      <c r="A2583" s="96"/>
      <c r="B2583" s="144" t="s">
        <v>1864</v>
      </c>
      <c r="C2583" s="158"/>
      <c r="D2583" s="126"/>
      <c r="E2583" s="124"/>
      <c r="F2583" s="124"/>
      <c r="G2583" s="225"/>
      <c r="H2583" s="169"/>
      <c r="I2583" s="158"/>
      <c r="J2583" s="158"/>
      <c r="K2583" s="158"/>
      <c r="L2583" s="158"/>
    </row>
    <row r="2584" spans="1:12" ht="15.75" x14ac:dyDescent="0.25">
      <c r="A2584" s="96"/>
      <c r="B2584" s="144" t="s">
        <v>1865</v>
      </c>
      <c r="C2584" s="158"/>
      <c r="D2584" s="126"/>
      <c r="E2584" s="124"/>
      <c r="F2584" s="124"/>
      <c r="G2584" s="225"/>
      <c r="H2584" s="169"/>
      <c r="I2584" s="158"/>
      <c r="J2584" s="158"/>
      <c r="K2584" s="158"/>
      <c r="L2584" s="158"/>
    </row>
    <row r="2585" spans="1:12" ht="15.75" x14ac:dyDescent="0.25">
      <c r="A2585" s="96"/>
      <c r="B2585" s="144" t="s">
        <v>1856</v>
      </c>
      <c r="C2585" s="158"/>
      <c r="D2585" s="126"/>
      <c r="E2585" s="124"/>
      <c r="F2585" s="124"/>
      <c r="G2585" s="225"/>
      <c r="H2585" s="169"/>
      <c r="I2585" s="158"/>
      <c r="J2585" s="158"/>
      <c r="K2585" s="158"/>
      <c r="L2585" s="158"/>
    </row>
    <row r="2586" spans="1:12" ht="15.75" x14ac:dyDescent="0.25">
      <c r="A2586" s="96"/>
      <c r="B2586" s="144" t="s">
        <v>1866</v>
      </c>
      <c r="C2586" s="158"/>
      <c r="D2586" s="126"/>
      <c r="E2586" s="124"/>
      <c r="F2586" s="124"/>
      <c r="G2586" s="225"/>
      <c r="H2586" s="169"/>
      <c r="I2586" s="158"/>
      <c r="J2586" s="158"/>
      <c r="K2586" s="158"/>
      <c r="L2586" s="158"/>
    </row>
    <row r="2587" spans="1:12" ht="15.75" x14ac:dyDescent="0.25">
      <c r="A2587" s="96"/>
      <c r="B2587" s="144" t="s">
        <v>1867</v>
      </c>
      <c r="C2587" s="158"/>
      <c r="D2587" s="126"/>
      <c r="E2587" s="124"/>
      <c r="F2587" s="124"/>
      <c r="G2587" s="225"/>
      <c r="H2587" s="169"/>
      <c r="I2587" s="158"/>
      <c r="J2587" s="158"/>
      <c r="K2587" s="158"/>
      <c r="L2587" s="158"/>
    </row>
    <row r="2588" spans="1:12" ht="15.75" x14ac:dyDescent="0.25">
      <c r="A2588" s="96"/>
      <c r="B2588" s="144" t="s">
        <v>1868</v>
      </c>
      <c r="C2588" s="158"/>
      <c r="D2588" s="126"/>
      <c r="E2588" s="124"/>
      <c r="F2588" s="124"/>
      <c r="G2588" s="225"/>
      <c r="H2588" s="169"/>
      <c r="I2588" s="158"/>
      <c r="J2588" s="158"/>
      <c r="K2588" s="158"/>
      <c r="L2588" s="158"/>
    </row>
    <row r="2589" spans="1:12" ht="15.75" x14ac:dyDescent="0.25">
      <c r="A2589" s="96"/>
      <c r="B2589" s="144" t="s">
        <v>1869</v>
      </c>
      <c r="C2589" s="158"/>
      <c r="D2589" s="126"/>
      <c r="E2589" s="124"/>
      <c r="F2589" s="124"/>
      <c r="G2589" s="225"/>
      <c r="H2589" s="169"/>
      <c r="I2589" s="158"/>
      <c r="J2589" s="158"/>
      <c r="K2589" s="158"/>
      <c r="L2589" s="158"/>
    </row>
    <row r="2590" spans="1:12" ht="31.5" x14ac:dyDescent="0.25">
      <c r="A2590" s="96"/>
      <c r="B2590" s="144" t="s">
        <v>1870</v>
      </c>
      <c r="C2590" s="158"/>
      <c r="D2590" s="126"/>
      <c r="E2590" s="124"/>
      <c r="F2590" s="124"/>
      <c r="G2590" s="225"/>
      <c r="H2590" s="169"/>
      <c r="I2590" s="158"/>
      <c r="J2590" s="158"/>
      <c r="K2590" s="158"/>
      <c r="L2590" s="158"/>
    </row>
    <row r="2591" spans="1:12" ht="15.75" x14ac:dyDescent="0.25">
      <c r="A2591" s="96"/>
      <c r="B2591" s="144" t="s">
        <v>1871</v>
      </c>
      <c r="C2591" s="158"/>
      <c r="D2591" s="126"/>
      <c r="E2591" s="124"/>
      <c r="F2591" s="124"/>
      <c r="G2591" s="225"/>
      <c r="H2591" s="169"/>
      <c r="I2591" s="158"/>
      <c r="J2591" s="158"/>
      <c r="K2591" s="158"/>
      <c r="L2591" s="158"/>
    </row>
    <row r="2592" spans="1:12" ht="15.75" x14ac:dyDescent="0.25">
      <c r="A2592" s="96"/>
      <c r="B2592" s="144" t="s">
        <v>1872</v>
      </c>
      <c r="C2592" s="158"/>
      <c r="D2592" s="126"/>
      <c r="E2592" s="124"/>
      <c r="F2592" s="124"/>
      <c r="G2592" s="225"/>
      <c r="H2592" s="169"/>
      <c r="I2592" s="158"/>
      <c r="J2592" s="158"/>
      <c r="K2592" s="158"/>
      <c r="L2592" s="158"/>
    </row>
    <row r="2593" spans="1:12" ht="15.75" x14ac:dyDescent="0.25">
      <c r="A2593" s="96"/>
      <c r="B2593" s="144" t="s">
        <v>1873</v>
      </c>
      <c r="C2593" s="158"/>
      <c r="D2593" s="126"/>
      <c r="E2593" s="124"/>
      <c r="F2593" s="124"/>
      <c r="G2593" s="225"/>
      <c r="H2593" s="169"/>
      <c r="I2593" s="158"/>
      <c r="J2593" s="158"/>
      <c r="K2593" s="158"/>
      <c r="L2593" s="158"/>
    </row>
    <row r="2594" spans="1:12" ht="47.25" x14ac:dyDescent="0.25">
      <c r="A2594" s="96"/>
      <c r="B2594" s="144" t="s">
        <v>1874</v>
      </c>
      <c r="C2594" s="158"/>
      <c r="D2594" s="126"/>
      <c r="E2594" s="124"/>
      <c r="F2594" s="124"/>
      <c r="G2594" s="225"/>
      <c r="H2594" s="169"/>
      <c r="I2594" s="158"/>
      <c r="J2594" s="158"/>
      <c r="K2594" s="158"/>
      <c r="L2594" s="158"/>
    </row>
    <row r="2595" spans="1:12" ht="31.5" x14ac:dyDescent="0.25">
      <c r="A2595" s="96"/>
      <c r="B2595" s="144" t="s">
        <v>1870</v>
      </c>
      <c r="C2595" s="158"/>
      <c r="D2595" s="126"/>
      <c r="E2595" s="124"/>
      <c r="F2595" s="124"/>
      <c r="G2595" s="225"/>
      <c r="H2595" s="169"/>
      <c r="I2595" s="158"/>
      <c r="J2595" s="158"/>
      <c r="K2595" s="158"/>
      <c r="L2595" s="158"/>
    </row>
    <row r="2596" spans="1:12" ht="31.5" x14ac:dyDescent="0.25">
      <c r="A2596" s="96"/>
      <c r="B2596" s="144" t="s">
        <v>1875</v>
      </c>
      <c r="C2596" s="158"/>
      <c r="D2596" s="126"/>
      <c r="E2596" s="124"/>
      <c r="F2596" s="124"/>
      <c r="G2596" s="225"/>
      <c r="H2596" s="169"/>
      <c r="I2596" s="158"/>
      <c r="J2596" s="158"/>
      <c r="K2596" s="158"/>
      <c r="L2596" s="158"/>
    </row>
    <row r="2597" spans="1:12" ht="15.75" x14ac:dyDescent="0.25">
      <c r="A2597" s="96"/>
      <c r="B2597" s="144" t="s">
        <v>1876</v>
      </c>
      <c r="C2597" s="158"/>
      <c r="D2597" s="126"/>
      <c r="E2597" s="124"/>
      <c r="F2597" s="124"/>
      <c r="G2597" s="225"/>
      <c r="H2597" s="169"/>
      <c r="I2597" s="158"/>
      <c r="J2597" s="158"/>
      <c r="K2597" s="158"/>
      <c r="L2597" s="158"/>
    </row>
    <row r="2598" spans="1:12" ht="15.75" x14ac:dyDescent="0.25">
      <c r="A2598" s="96"/>
      <c r="B2598" s="144" t="s">
        <v>1877</v>
      </c>
      <c r="C2598" s="158"/>
      <c r="D2598" s="126"/>
      <c r="E2598" s="124"/>
      <c r="F2598" s="124"/>
      <c r="G2598" s="225"/>
      <c r="H2598" s="169"/>
      <c r="I2598" s="158"/>
      <c r="J2598" s="158"/>
      <c r="K2598" s="158"/>
      <c r="L2598" s="158"/>
    </row>
    <row r="2599" spans="1:12" ht="15.75" x14ac:dyDescent="0.25">
      <c r="A2599" s="383"/>
      <c r="B2599" s="144" t="s">
        <v>1878</v>
      </c>
      <c r="C2599" s="158"/>
      <c r="D2599" s="412"/>
      <c r="E2599" s="124"/>
      <c r="F2599" s="124"/>
      <c r="G2599" s="225"/>
      <c r="H2599" s="169"/>
      <c r="I2599" s="158"/>
      <c r="J2599" s="158"/>
      <c r="K2599" s="158"/>
      <c r="L2599" s="158"/>
    </row>
    <row r="2600" spans="1:12" ht="31.5" x14ac:dyDescent="0.25">
      <c r="A2600" s="383"/>
      <c r="B2600" s="144" t="s">
        <v>1879</v>
      </c>
      <c r="C2600" s="158"/>
      <c r="D2600" s="412"/>
      <c r="E2600" s="124"/>
      <c r="F2600" s="124"/>
      <c r="G2600" s="225"/>
      <c r="H2600" s="169"/>
      <c r="I2600" s="158"/>
      <c r="J2600" s="158"/>
      <c r="K2600" s="158"/>
      <c r="L2600" s="158"/>
    </row>
    <row r="2601" spans="1:12" ht="15.75" x14ac:dyDescent="0.25">
      <c r="A2601" s="383"/>
      <c r="B2601" s="144" t="s">
        <v>1880</v>
      </c>
      <c r="C2601" s="158"/>
      <c r="D2601" s="412"/>
      <c r="E2601" s="124"/>
      <c r="F2601" s="124"/>
      <c r="G2601" s="225"/>
      <c r="H2601" s="169"/>
      <c r="I2601" s="158"/>
      <c r="J2601" s="158"/>
      <c r="K2601" s="158"/>
      <c r="L2601" s="158"/>
    </row>
    <row r="2602" spans="1:12" ht="31.5" x14ac:dyDescent="0.25">
      <c r="A2602" s="96"/>
      <c r="B2602" s="144" t="s">
        <v>1881</v>
      </c>
      <c r="C2602" s="158"/>
      <c r="D2602" s="126"/>
      <c r="E2602" s="124"/>
      <c r="F2602" s="124"/>
      <c r="G2602" s="225"/>
      <c r="H2602" s="169"/>
      <c r="I2602" s="158"/>
      <c r="J2602" s="158"/>
      <c r="K2602" s="158"/>
      <c r="L2602" s="158"/>
    </row>
    <row r="2603" spans="1:12" ht="31.5" x14ac:dyDescent="0.25">
      <c r="A2603" s="96"/>
      <c r="B2603" s="144" t="s">
        <v>1882</v>
      </c>
      <c r="C2603" s="158"/>
      <c r="D2603" s="126"/>
      <c r="E2603" s="124"/>
      <c r="F2603" s="124"/>
      <c r="G2603" s="225"/>
      <c r="H2603" s="169"/>
      <c r="I2603" s="158"/>
      <c r="J2603" s="158"/>
      <c r="K2603" s="158"/>
      <c r="L2603" s="158"/>
    </row>
    <row r="2604" spans="1:12" ht="15.75" x14ac:dyDescent="0.25">
      <c r="A2604" s="96"/>
      <c r="B2604" s="144" t="s">
        <v>1883</v>
      </c>
      <c r="C2604" s="158"/>
      <c r="D2604" s="126"/>
      <c r="E2604" s="124"/>
      <c r="F2604" s="124"/>
      <c r="G2604" s="225"/>
      <c r="H2604" s="169"/>
      <c r="I2604" s="158"/>
      <c r="J2604" s="158"/>
      <c r="K2604" s="158"/>
      <c r="L2604" s="158"/>
    </row>
    <row r="2605" spans="1:12" ht="15.75" x14ac:dyDescent="0.25">
      <c r="A2605" s="96"/>
      <c r="B2605" s="144" t="s">
        <v>1884</v>
      </c>
      <c r="C2605" s="158"/>
      <c r="D2605" s="126"/>
      <c r="E2605" s="124"/>
      <c r="F2605" s="124"/>
      <c r="G2605" s="225"/>
      <c r="H2605" s="169"/>
      <c r="I2605" s="158"/>
      <c r="J2605" s="158"/>
      <c r="K2605" s="158"/>
      <c r="L2605" s="158"/>
    </row>
    <row r="2606" spans="1:12" ht="15.75" x14ac:dyDescent="0.25">
      <c r="A2606" s="96"/>
      <c r="B2606" s="144" t="s">
        <v>1885</v>
      </c>
      <c r="C2606" s="158"/>
      <c r="D2606" s="126"/>
      <c r="E2606" s="124"/>
      <c r="F2606" s="124"/>
      <c r="G2606" s="225"/>
      <c r="H2606" s="169"/>
      <c r="I2606" s="158"/>
      <c r="J2606" s="158"/>
      <c r="K2606" s="158"/>
      <c r="L2606" s="158"/>
    </row>
    <row r="2607" spans="1:12" ht="15.75" x14ac:dyDescent="0.25">
      <c r="A2607" s="96"/>
      <c r="B2607" s="144" t="s">
        <v>1886</v>
      </c>
      <c r="C2607" s="158"/>
      <c r="D2607" s="126"/>
      <c r="E2607" s="124"/>
      <c r="F2607" s="124"/>
      <c r="G2607" s="225"/>
      <c r="H2607" s="169"/>
      <c r="I2607" s="158"/>
      <c r="J2607" s="158"/>
      <c r="K2607" s="158"/>
      <c r="L2607" s="158"/>
    </row>
    <row r="2608" spans="1:12" ht="15.75" x14ac:dyDescent="0.25">
      <c r="A2608" s="96"/>
      <c r="B2608" s="144" t="s">
        <v>1887</v>
      </c>
      <c r="C2608" s="158"/>
      <c r="D2608" s="126"/>
      <c r="E2608" s="124"/>
      <c r="F2608" s="124"/>
      <c r="G2608" s="225"/>
      <c r="H2608" s="169"/>
      <c r="I2608" s="158"/>
      <c r="J2608" s="158"/>
      <c r="K2608" s="158"/>
      <c r="L2608" s="158"/>
    </row>
    <row r="2609" spans="1:12" ht="15.75" x14ac:dyDescent="0.25">
      <c r="A2609" s="96"/>
      <c r="B2609" s="144" t="s">
        <v>1888</v>
      </c>
      <c r="C2609" s="158"/>
      <c r="D2609" s="126"/>
      <c r="E2609" s="124"/>
      <c r="F2609" s="124"/>
      <c r="G2609" s="225"/>
      <c r="H2609" s="169"/>
      <c r="I2609" s="158"/>
      <c r="J2609" s="158"/>
      <c r="K2609" s="158"/>
      <c r="L2609" s="158"/>
    </row>
    <row r="2610" spans="1:12" ht="15.75" x14ac:dyDescent="0.25">
      <c r="A2610" s="96"/>
      <c r="B2610" s="144" t="s">
        <v>1624</v>
      </c>
      <c r="C2610" s="158"/>
      <c r="D2610" s="126"/>
      <c r="E2610" s="124"/>
      <c r="F2610" s="124"/>
      <c r="G2610" s="225"/>
      <c r="H2610" s="169"/>
      <c r="I2610" s="158"/>
      <c r="J2610" s="158"/>
      <c r="K2610" s="158"/>
      <c r="L2610" s="158"/>
    </row>
    <row r="2611" spans="1:12" ht="31.5" x14ac:dyDescent="0.25">
      <c r="A2611" s="96"/>
      <c r="B2611" s="144" t="s">
        <v>1889</v>
      </c>
      <c r="C2611" s="158"/>
      <c r="D2611" s="126"/>
      <c r="E2611" s="124"/>
      <c r="F2611" s="124"/>
      <c r="G2611" s="225"/>
      <c r="H2611" s="169"/>
      <c r="I2611" s="158"/>
      <c r="J2611" s="158"/>
      <c r="K2611" s="158"/>
      <c r="L2611" s="158"/>
    </row>
    <row r="2612" spans="1:12" ht="15.75" x14ac:dyDescent="0.25">
      <c r="A2612" s="96"/>
      <c r="B2612" s="144" t="s">
        <v>1890</v>
      </c>
      <c r="C2612" s="158"/>
      <c r="D2612" s="126"/>
      <c r="E2612" s="124"/>
      <c r="F2612" s="124"/>
      <c r="G2612" s="225"/>
      <c r="H2612" s="169"/>
      <c r="I2612" s="158"/>
      <c r="J2612" s="158"/>
      <c r="K2612" s="158"/>
      <c r="L2612" s="158"/>
    </row>
    <row r="2613" spans="1:12" ht="15.75" x14ac:dyDescent="0.25">
      <c r="A2613" s="96" t="s">
        <v>1891</v>
      </c>
      <c r="B2613" s="220" t="s">
        <v>1892</v>
      </c>
      <c r="C2613" s="158"/>
      <c r="D2613" s="126"/>
      <c r="E2613" s="124"/>
      <c r="F2613" s="124"/>
      <c r="G2613" s="225"/>
      <c r="H2613" s="169"/>
      <c r="I2613" s="158"/>
      <c r="J2613" s="158"/>
      <c r="K2613" s="158"/>
      <c r="L2613" s="158"/>
    </row>
    <row r="2614" spans="1:12" ht="15.75" x14ac:dyDescent="0.25">
      <c r="A2614" s="96" t="s">
        <v>1893</v>
      </c>
      <c r="B2614" s="220" t="s">
        <v>1894</v>
      </c>
      <c r="C2614" s="158"/>
      <c r="D2614" s="126"/>
      <c r="E2614" s="124"/>
      <c r="F2614" s="124"/>
      <c r="G2614" s="225"/>
      <c r="H2614" s="169"/>
      <c r="I2614" s="158"/>
      <c r="J2614" s="158"/>
      <c r="K2614" s="158"/>
      <c r="L2614" s="158"/>
    </row>
    <row r="2615" spans="1:12" ht="15.75" x14ac:dyDescent="0.25">
      <c r="A2615" s="96"/>
      <c r="B2615" s="144" t="s">
        <v>1771</v>
      </c>
      <c r="C2615" s="158"/>
      <c r="D2615" s="126"/>
      <c r="E2615" s="124"/>
      <c r="F2615" s="124"/>
      <c r="G2615" s="225"/>
      <c r="H2615" s="169"/>
      <c r="I2615" s="158"/>
      <c r="J2615" s="158"/>
      <c r="K2615" s="158"/>
      <c r="L2615" s="158"/>
    </row>
    <row r="2616" spans="1:12" ht="47.25" x14ac:dyDescent="0.25">
      <c r="A2616" s="96"/>
      <c r="B2616" s="144" t="s">
        <v>1895</v>
      </c>
      <c r="C2616" s="158"/>
      <c r="D2616" s="126"/>
      <c r="E2616" s="124"/>
      <c r="F2616" s="124"/>
      <c r="G2616" s="225"/>
      <c r="H2616" s="169"/>
      <c r="I2616" s="158"/>
      <c r="J2616" s="158"/>
      <c r="K2616" s="158"/>
      <c r="L2616" s="158"/>
    </row>
    <row r="2617" spans="1:12" ht="15.75" x14ac:dyDescent="0.25">
      <c r="A2617" s="96"/>
      <c r="B2617" s="144" t="s">
        <v>1896</v>
      </c>
      <c r="C2617" s="158"/>
      <c r="D2617" s="126"/>
      <c r="E2617" s="124"/>
      <c r="F2617" s="124"/>
      <c r="G2617" s="225"/>
      <c r="H2617" s="169"/>
      <c r="I2617" s="158"/>
      <c r="J2617" s="158"/>
      <c r="K2617" s="158"/>
      <c r="L2617" s="158"/>
    </row>
    <row r="2618" spans="1:12" ht="15.75" x14ac:dyDescent="0.25">
      <c r="A2618" s="96"/>
      <c r="B2618" s="144" t="s">
        <v>1897</v>
      </c>
      <c r="C2618" s="158"/>
      <c r="D2618" s="126"/>
      <c r="E2618" s="124"/>
      <c r="F2618" s="124"/>
      <c r="G2618" s="225"/>
      <c r="H2618" s="169"/>
      <c r="I2618" s="158"/>
      <c r="J2618" s="158"/>
      <c r="K2618" s="158"/>
      <c r="L2618" s="158"/>
    </row>
    <row r="2619" spans="1:12" ht="15.75" x14ac:dyDescent="0.25">
      <c r="A2619" s="96" t="s">
        <v>1898</v>
      </c>
      <c r="B2619" s="144" t="s">
        <v>1899</v>
      </c>
      <c r="C2619" s="158"/>
      <c r="D2619" s="126"/>
      <c r="E2619" s="124"/>
      <c r="F2619" s="124"/>
      <c r="G2619" s="225"/>
      <c r="H2619" s="169"/>
      <c r="I2619" s="158"/>
      <c r="J2619" s="158"/>
      <c r="K2619" s="158"/>
      <c r="L2619" s="158"/>
    </row>
    <row r="2620" spans="1:12" ht="15.75" x14ac:dyDescent="0.25">
      <c r="A2620" s="96"/>
      <c r="B2620" s="144" t="s">
        <v>1900</v>
      </c>
      <c r="C2620" s="158"/>
      <c r="D2620" s="126"/>
      <c r="E2620" s="124"/>
      <c r="F2620" s="124"/>
      <c r="G2620" s="225"/>
      <c r="H2620" s="169"/>
      <c r="I2620" s="158"/>
      <c r="J2620" s="158"/>
      <c r="K2620" s="158"/>
      <c r="L2620" s="158"/>
    </row>
    <row r="2621" spans="1:12" ht="15.75" x14ac:dyDescent="0.25">
      <c r="A2621" s="96"/>
      <c r="B2621" s="144" t="s">
        <v>1901</v>
      </c>
      <c r="C2621" s="158"/>
      <c r="D2621" s="126"/>
      <c r="E2621" s="124"/>
      <c r="F2621" s="124"/>
      <c r="G2621" s="225"/>
      <c r="H2621" s="169"/>
      <c r="I2621" s="158"/>
      <c r="J2621" s="158"/>
      <c r="K2621" s="158"/>
      <c r="L2621" s="158"/>
    </row>
    <row r="2622" spans="1:12" ht="15.75" x14ac:dyDescent="0.25">
      <c r="A2622" s="96"/>
      <c r="B2622" s="144" t="s">
        <v>1902</v>
      </c>
      <c r="C2622" s="158"/>
      <c r="D2622" s="126"/>
      <c r="E2622" s="124"/>
      <c r="F2622" s="124"/>
      <c r="G2622" s="225"/>
      <c r="H2622" s="169"/>
      <c r="I2622" s="158"/>
      <c r="J2622" s="158"/>
      <c r="K2622" s="158"/>
      <c r="L2622" s="158"/>
    </row>
    <row r="2623" spans="1:12" ht="15.75" x14ac:dyDescent="0.25">
      <c r="A2623" s="96"/>
      <c r="B2623" s="144" t="s">
        <v>1903</v>
      </c>
      <c r="C2623" s="158"/>
      <c r="D2623" s="126"/>
      <c r="E2623" s="124"/>
      <c r="F2623" s="124"/>
      <c r="G2623" s="225"/>
      <c r="H2623" s="169"/>
      <c r="I2623" s="158"/>
      <c r="J2623" s="158"/>
      <c r="K2623" s="158"/>
      <c r="L2623" s="158"/>
    </row>
    <row r="2624" spans="1:12" ht="15.75" x14ac:dyDescent="0.25">
      <c r="A2624" s="96" t="s">
        <v>1904</v>
      </c>
      <c r="B2624" s="144" t="s">
        <v>1905</v>
      </c>
      <c r="C2624" s="158"/>
      <c r="D2624" s="126"/>
      <c r="E2624" s="124"/>
      <c r="F2624" s="124"/>
      <c r="G2624" s="225"/>
      <c r="H2624" s="169"/>
      <c r="I2624" s="158"/>
      <c r="J2624" s="158"/>
      <c r="K2624" s="158"/>
      <c r="L2624" s="158"/>
    </row>
    <row r="2625" spans="1:12" ht="15.75" x14ac:dyDescent="0.25">
      <c r="A2625" s="221">
        <v>2</v>
      </c>
      <c r="B2625" s="189" t="s">
        <v>1906</v>
      </c>
      <c r="C2625" s="158"/>
      <c r="D2625" s="91" t="s">
        <v>319</v>
      </c>
      <c r="E2625" s="222" t="s">
        <v>31</v>
      </c>
      <c r="F2625" s="223">
        <v>4</v>
      </c>
      <c r="G2625" s="224">
        <v>645336000</v>
      </c>
      <c r="H2625" s="224">
        <f>+G2625*F2625</f>
        <v>2581344000</v>
      </c>
      <c r="I2625" s="169"/>
      <c r="J2625" s="158"/>
      <c r="K2625" s="158"/>
      <c r="L2625" s="158"/>
    </row>
    <row r="2626" spans="1:12" ht="31.5" x14ac:dyDescent="0.25">
      <c r="A2626" s="126"/>
      <c r="B2626" s="189" t="s">
        <v>1907</v>
      </c>
      <c r="C2626" s="158"/>
      <c r="D2626" s="126"/>
      <c r="E2626" s="124"/>
      <c r="F2626" s="124"/>
      <c r="G2626" s="225"/>
      <c r="H2626" s="169"/>
      <c r="I2626" s="158"/>
      <c r="J2626" s="158"/>
      <c r="K2626" s="158"/>
      <c r="L2626" s="158"/>
    </row>
    <row r="2627" spans="1:12" ht="31.5" x14ac:dyDescent="0.25">
      <c r="A2627" s="126"/>
      <c r="B2627" s="144" t="s">
        <v>1908</v>
      </c>
      <c r="C2627" s="158"/>
      <c r="D2627" s="126"/>
      <c r="E2627" s="124"/>
      <c r="F2627" s="124"/>
      <c r="G2627" s="225"/>
      <c r="H2627" s="169"/>
      <c r="I2627" s="158"/>
      <c r="J2627" s="158"/>
      <c r="K2627" s="158"/>
      <c r="L2627" s="158"/>
    </row>
    <row r="2628" spans="1:12" ht="47.25" x14ac:dyDescent="0.25">
      <c r="A2628" s="126"/>
      <c r="B2628" s="144" t="s">
        <v>1909</v>
      </c>
      <c r="C2628" s="158"/>
      <c r="D2628" s="126"/>
      <c r="E2628" s="124"/>
      <c r="F2628" s="124"/>
      <c r="G2628" s="225"/>
      <c r="H2628" s="169"/>
      <c r="I2628" s="158"/>
      <c r="J2628" s="158"/>
      <c r="K2628" s="158"/>
      <c r="L2628" s="158"/>
    </row>
    <row r="2629" spans="1:12" ht="47.25" x14ac:dyDescent="0.25">
      <c r="A2629" s="126"/>
      <c r="B2629" s="144" t="s">
        <v>1910</v>
      </c>
      <c r="C2629" s="158"/>
      <c r="D2629" s="126"/>
      <c r="E2629" s="124"/>
      <c r="F2629" s="124"/>
      <c r="G2629" s="225"/>
      <c r="H2629" s="169"/>
      <c r="I2629" s="158"/>
      <c r="J2629" s="158"/>
      <c r="K2629" s="158"/>
      <c r="L2629" s="158"/>
    </row>
    <row r="2630" spans="1:12" ht="15.75" x14ac:dyDescent="0.25">
      <c r="A2630" s="126"/>
      <c r="B2630" s="144" t="s">
        <v>1911</v>
      </c>
      <c r="C2630" s="158"/>
      <c r="D2630" s="126"/>
      <c r="E2630" s="124"/>
      <c r="F2630" s="124"/>
      <c r="G2630" s="225"/>
      <c r="H2630" s="169"/>
      <c r="I2630" s="158"/>
      <c r="J2630" s="158"/>
      <c r="K2630" s="158"/>
      <c r="L2630" s="158"/>
    </row>
    <row r="2631" spans="1:12" ht="15.75" x14ac:dyDescent="0.25">
      <c r="A2631" s="126"/>
      <c r="B2631" s="144" t="s">
        <v>1912</v>
      </c>
      <c r="C2631" s="158"/>
      <c r="D2631" s="126"/>
      <c r="E2631" s="124"/>
      <c r="F2631" s="124"/>
      <c r="G2631" s="225"/>
      <c r="H2631" s="169"/>
      <c r="I2631" s="158"/>
      <c r="J2631" s="158"/>
      <c r="K2631" s="158"/>
      <c r="L2631" s="158"/>
    </row>
    <row r="2632" spans="1:12" ht="31.5" x14ac:dyDescent="0.25">
      <c r="A2632" s="126"/>
      <c r="B2632" s="144" t="s">
        <v>1913</v>
      </c>
      <c r="C2632" s="158"/>
      <c r="D2632" s="126"/>
      <c r="E2632" s="124"/>
      <c r="F2632" s="124"/>
      <c r="G2632" s="225"/>
      <c r="H2632" s="169"/>
      <c r="I2632" s="158"/>
      <c r="J2632" s="158"/>
      <c r="K2632" s="158"/>
      <c r="L2632" s="158"/>
    </row>
    <row r="2633" spans="1:12" ht="15.75" x14ac:dyDescent="0.25">
      <c r="A2633" s="126"/>
      <c r="B2633" s="189" t="s">
        <v>1914</v>
      </c>
      <c r="C2633" s="158"/>
      <c r="D2633" s="126"/>
      <c r="E2633" s="124"/>
      <c r="F2633" s="124"/>
      <c r="G2633" s="225"/>
      <c r="H2633" s="169"/>
      <c r="I2633" s="158"/>
      <c r="J2633" s="158"/>
      <c r="K2633" s="158"/>
      <c r="L2633" s="158"/>
    </row>
    <row r="2634" spans="1:12" ht="63" x14ac:dyDescent="0.25">
      <c r="A2634" s="126"/>
      <c r="B2634" s="144" t="s">
        <v>1915</v>
      </c>
      <c r="C2634" s="158"/>
      <c r="D2634" s="126"/>
      <c r="E2634" s="124"/>
      <c r="F2634" s="124"/>
      <c r="G2634" s="225"/>
      <c r="H2634" s="169"/>
      <c r="I2634" s="158"/>
      <c r="J2634" s="158"/>
      <c r="K2634" s="158"/>
      <c r="L2634" s="158"/>
    </row>
    <row r="2635" spans="1:12" ht="94.5" x14ac:dyDescent="0.25">
      <c r="A2635" s="126"/>
      <c r="B2635" s="144" t="s">
        <v>1916</v>
      </c>
      <c r="C2635" s="158"/>
      <c r="D2635" s="126"/>
      <c r="E2635" s="124"/>
      <c r="F2635" s="124"/>
      <c r="G2635" s="225"/>
      <c r="H2635" s="169"/>
      <c r="I2635" s="158"/>
      <c r="J2635" s="158"/>
      <c r="K2635" s="158"/>
      <c r="L2635" s="158"/>
    </row>
    <row r="2636" spans="1:12" ht="15.75" x14ac:dyDescent="0.25">
      <c r="A2636" s="126"/>
      <c r="B2636" s="144" t="s">
        <v>1917</v>
      </c>
      <c r="C2636" s="158"/>
      <c r="D2636" s="126"/>
      <c r="E2636" s="124"/>
      <c r="F2636" s="124"/>
      <c r="G2636" s="225"/>
      <c r="H2636" s="169"/>
      <c r="I2636" s="158"/>
      <c r="J2636" s="158"/>
      <c r="K2636" s="158"/>
      <c r="L2636" s="158"/>
    </row>
    <row r="2637" spans="1:12" ht="15.75" x14ac:dyDescent="0.25">
      <c r="A2637" s="126"/>
      <c r="B2637" s="144" t="s">
        <v>1918</v>
      </c>
      <c r="C2637" s="158"/>
      <c r="D2637" s="126"/>
      <c r="E2637" s="124"/>
      <c r="F2637" s="124"/>
      <c r="G2637" s="225"/>
      <c r="H2637" s="169"/>
      <c r="I2637" s="158"/>
      <c r="J2637" s="158"/>
      <c r="K2637" s="158"/>
      <c r="L2637" s="158"/>
    </row>
    <row r="2638" spans="1:12" ht="15.75" x14ac:dyDescent="0.25">
      <c r="A2638" s="126"/>
      <c r="B2638" s="144" t="s">
        <v>1919</v>
      </c>
      <c r="C2638" s="158"/>
      <c r="D2638" s="126"/>
      <c r="E2638" s="124"/>
      <c r="F2638" s="124"/>
      <c r="G2638" s="225"/>
      <c r="H2638" s="169"/>
      <c r="I2638" s="158"/>
      <c r="J2638" s="158"/>
      <c r="K2638" s="158"/>
      <c r="L2638" s="158"/>
    </row>
    <row r="2639" spans="1:12" ht="15.75" x14ac:dyDescent="0.25">
      <c r="A2639" s="126"/>
      <c r="B2639" s="144" t="s">
        <v>1920</v>
      </c>
      <c r="C2639" s="158"/>
      <c r="D2639" s="126"/>
      <c r="E2639" s="124"/>
      <c r="F2639" s="124"/>
      <c r="G2639" s="225"/>
      <c r="H2639" s="169"/>
      <c r="I2639" s="158"/>
      <c r="J2639" s="158"/>
      <c r="K2639" s="158"/>
      <c r="L2639" s="158"/>
    </row>
    <row r="2640" spans="1:12" ht="15.75" x14ac:dyDescent="0.25">
      <c r="A2640" s="126"/>
      <c r="B2640" s="144" t="s">
        <v>1921</v>
      </c>
      <c r="C2640" s="158"/>
      <c r="D2640" s="126"/>
      <c r="E2640" s="124"/>
      <c r="F2640" s="124"/>
      <c r="G2640" s="225"/>
      <c r="H2640" s="169"/>
      <c r="I2640" s="158"/>
      <c r="J2640" s="158"/>
      <c r="K2640" s="158"/>
      <c r="L2640" s="158"/>
    </row>
    <row r="2641" spans="1:12" ht="31.5" x14ac:dyDescent="0.25">
      <c r="A2641" s="126"/>
      <c r="B2641" s="144" t="s">
        <v>1922</v>
      </c>
      <c r="C2641" s="158"/>
      <c r="D2641" s="126"/>
      <c r="E2641" s="124"/>
      <c r="F2641" s="124"/>
      <c r="G2641" s="225"/>
      <c r="H2641" s="169"/>
      <c r="I2641" s="158"/>
      <c r="J2641" s="158"/>
      <c r="K2641" s="158"/>
      <c r="L2641" s="158"/>
    </row>
    <row r="2642" spans="1:12" ht="31.5" x14ac:dyDescent="0.25">
      <c r="A2642" s="126"/>
      <c r="B2642" s="144" t="s">
        <v>1923</v>
      </c>
      <c r="C2642" s="158"/>
      <c r="D2642" s="126"/>
      <c r="E2642" s="124"/>
      <c r="F2642" s="124"/>
      <c r="G2642" s="225"/>
      <c r="H2642" s="169"/>
      <c r="I2642" s="158"/>
      <c r="J2642" s="158"/>
      <c r="K2642" s="158"/>
      <c r="L2642" s="158"/>
    </row>
    <row r="2643" spans="1:12" ht="31.5" x14ac:dyDescent="0.25">
      <c r="A2643" s="126"/>
      <c r="B2643" s="144" t="s">
        <v>1924</v>
      </c>
      <c r="C2643" s="158"/>
      <c r="D2643" s="126"/>
      <c r="E2643" s="124"/>
      <c r="F2643" s="124"/>
      <c r="G2643" s="225"/>
      <c r="H2643" s="169"/>
      <c r="I2643" s="158"/>
      <c r="J2643" s="158"/>
      <c r="K2643" s="158"/>
      <c r="L2643" s="158"/>
    </row>
    <row r="2644" spans="1:12" ht="31.5" x14ac:dyDescent="0.25">
      <c r="A2644" s="126"/>
      <c r="B2644" s="144" t="s">
        <v>1925</v>
      </c>
      <c r="C2644" s="158"/>
      <c r="D2644" s="126"/>
      <c r="E2644" s="124"/>
      <c r="F2644" s="124"/>
      <c r="G2644" s="225"/>
      <c r="H2644" s="169"/>
      <c r="I2644" s="158"/>
      <c r="J2644" s="158"/>
      <c r="K2644" s="158"/>
      <c r="L2644" s="158"/>
    </row>
    <row r="2645" spans="1:12" ht="15.75" x14ac:dyDescent="0.25">
      <c r="A2645" s="126"/>
      <c r="B2645" s="144" t="s">
        <v>124</v>
      </c>
      <c r="C2645" s="158"/>
      <c r="D2645" s="126"/>
      <c r="E2645" s="124"/>
      <c r="F2645" s="124"/>
      <c r="G2645" s="225"/>
      <c r="H2645" s="169"/>
      <c r="I2645" s="158"/>
      <c r="J2645" s="158"/>
      <c r="K2645" s="158"/>
      <c r="L2645" s="158"/>
    </row>
    <row r="2646" spans="1:12" ht="15.75" x14ac:dyDescent="0.25">
      <c r="A2646" s="126"/>
      <c r="B2646" s="144" t="s">
        <v>1926</v>
      </c>
      <c r="C2646" s="158"/>
      <c r="D2646" s="126"/>
      <c r="E2646" s="124"/>
      <c r="F2646" s="124"/>
      <c r="G2646" s="225"/>
      <c r="H2646" s="169"/>
      <c r="I2646" s="158"/>
      <c r="J2646" s="158"/>
      <c r="K2646" s="158"/>
      <c r="L2646" s="158"/>
    </row>
    <row r="2647" spans="1:12" ht="47.25" x14ac:dyDescent="0.25">
      <c r="A2647" s="126"/>
      <c r="B2647" s="144" t="s">
        <v>1927</v>
      </c>
      <c r="C2647" s="158"/>
      <c r="D2647" s="126"/>
      <c r="E2647" s="124"/>
      <c r="F2647" s="124"/>
      <c r="G2647" s="225"/>
      <c r="H2647" s="169"/>
      <c r="I2647" s="158"/>
      <c r="J2647" s="158"/>
      <c r="K2647" s="158"/>
      <c r="L2647" s="158"/>
    </row>
    <row r="2648" spans="1:12" ht="15.75" x14ac:dyDescent="0.25">
      <c r="A2648" s="126"/>
      <c r="B2648" s="144" t="s">
        <v>1928</v>
      </c>
      <c r="C2648" s="158"/>
      <c r="D2648" s="126"/>
      <c r="E2648" s="124"/>
      <c r="F2648" s="124"/>
      <c r="G2648" s="225"/>
      <c r="H2648" s="169"/>
      <c r="I2648" s="158"/>
      <c r="J2648" s="158"/>
      <c r="K2648" s="158"/>
      <c r="L2648" s="158"/>
    </row>
    <row r="2649" spans="1:12" ht="31.5" x14ac:dyDescent="0.25">
      <c r="A2649" s="126"/>
      <c r="B2649" s="144" t="s">
        <v>1929</v>
      </c>
      <c r="C2649" s="158"/>
      <c r="D2649" s="126"/>
      <c r="E2649" s="124"/>
      <c r="F2649" s="124"/>
      <c r="G2649" s="225"/>
      <c r="H2649" s="169"/>
      <c r="I2649" s="158"/>
      <c r="J2649" s="158"/>
      <c r="K2649" s="158"/>
      <c r="L2649" s="158"/>
    </row>
    <row r="2650" spans="1:12" ht="31.5" x14ac:dyDescent="0.25">
      <c r="A2650" s="126"/>
      <c r="B2650" s="144" t="s">
        <v>1930</v>
      </c>
      <c r="C2650" s="158"/>
      <c r="D2650" s="126"/>
      <c r="E2650" s="124"/>
      <c r="F2650" s="124"/>
      <c r="G2650" s="225"/>
      <c r="H2650" s="169"/>
      <c r="I2650" s="158"/>
      <c r="J2650" s="158"/>
      <c r="K2650" s="158"/>
      <c r="L2650" s="158"/>
    </row>
    <row r="2651" spans="1:12" ht="15.75" x14ac:dyDescent="0.25">
      <c r="A2651" s="126"/>
      <c r="B2651" s="144" t="s">
        <v>1931</v>
      </c>
      <c r="C2651" s="158"/>
      <c r="D2651" s="126"/>
      <c r="E2651" s="124"/>
      <c r="F2651" s="124"/>
      <c r="G2651" s="225"/>
      <c r="H2651" s="169"/>
      <c r="I2651" s="158"/>
      <c r="J2651" s="158"/>
      <c r="K2651" s="158"/>
      <c r="L2651" s="158"/>
    </row>
    <row r="2652" spans="1:12" ht="15.75" x14ac:dyDescent="0.25">
      <c r="A2652" s="126"/>
      <c r="B2652" s="144" t="s">
        <v>1932</v>
      </c>
      <c r="C2652" s="158"/>
      <c r="D2652" s="126"/>
      <c r="E2652" s="124"/>
      <c r="F2652" s="124"/>
      <c r="G2652" s="225"/>
      <c r="H2652" s="169"/>
      <c r="I2652" s="158"/>
      <c r="J2652" s="158"/>
      <c r="K2652" s="158"/>
      <c r="L2652" s="158"/>
    </row>
    <row r="2653" spans="1:12" ht="15.75" x14ac:dyDescent="0.25">
      <c r="A2653" s="126"/>
      <c r="B2653" s="144" t="s">
        <v>1933</v>
      </c>
      <c r="C2653" s="158"/>
      <c r="D2653" s="126"/>
      <c r="E2653" s="124"/>
      <c r="F2653" s="124"/>
      <c r="G2653" s="225"/>
      <c r="H2653" s="169"/>
      <c r="I2653" s="158"/>
      <c r="J2653" s="158"/>
      <c r="K2653" s="158"/>
      <c r="L2653" s="158"/>
    </row>
    <row r="2654" spans="1:12" ht="15.75" x14ac:dyDescent="0.25">
      <c r="A2654" s="126"/>
      <c r="B2654" s="144" t="s">
        <v>1934</v>
      </c>
      <c r="C2654" s="158"/>
      <c r="D2654" s="126"/>
      <c r="E2654" s="124"/>
      <c r="F2654" s="124"/>
      <c r="G2654" s="225"/>
      <c r="H2654" s="169"/>
      <c r="I2654" s="158"/>
      <c r="J2654" s="158"/>
      <c r="K2654" s="158"/>
      <c r="L2654" s="158"/>
    </row>
    <row r="2655" spans="1:12" ht="15.75" x14ac:dyDescent="0.25">
      <c r="A2655" s="126"/>
      <c r="B2655" s="144" t="s">
        <v>1935</v>
      </c>
      <c r="C2655" s="158"/>
      <c r="D2655" s="126"/>
      <c r="E2655" s="124"/>
      <c r="F2655" s="124"/>
      <c r="G2655" s="225"/>
      <c r="H2655" s="169"/>
      <c r="I2655" s="158"/>
      <c r="J2655" s="158"/>
      <c r="K2655" s="158"/>
      <c r="L2655" s="158"/>
    </row>
    <row r="2656" spans="1:12" ht="15.75" x14ac:dyDescent="0.25">
      <c r="A2656" s="126"/>
      <c r="B2656" s="144" t="s">
        <v>1936</v>
      </c>
      <c r="C2656" s="158"/>
      <c r="D2656" s="126"/>
      <c r="E2656" s="124"/>
      <c r="F2656" s="124"/>
      <c r="G2656" s="225"/>
      <c r="H2656" s="169"/>
      <c r="I2656" s="158"/>
      <c r="J2656" s="158"/>
      <c r="K2656" s="158"/>
      <c r="L2656" s="158"/>
    </row>
    <row r="2657" spans="1:12" ht="15.75" x14ac:dyDescent="0.25">
      <c r="A2657" s="126"/>
      <c r="B2657" s="144" t="s">
        <v>1937</v>
      </c>
      <c r="C2657" s="158"/>
      <c r="D2657" s="126"/>
      <c r="E2657" s="124"/>
      <c r="F2657" s="124"/>
      <c r="G2657" s="225"/>
      <c r="H2657" s="169"/>
      <c r="I2657" s="158"/>
      <c r="J2657" s="158"/>
      <c r="K2657" s="158"/>
      <c r="L2657" s="158"/>
    </row>
    <row r="2658" spans="1:12" ht="15.75" x14ac:dyDescent="0.25">
      <c r="A2658" s="126"/>
      <c r="B2658" s="144" t="s">
        <v>1938</v>
      </c>
      <c r="C2658" s="158"/>
      <c r="D2658" s="126"/>
      <c r="E2658" s="124"/>
      <c r="F2658" s="124"/>
      <c r="G2658" s="225"/>
      <c r="H2658" s="169"/>
      <c r="I2658" s="158"/>
      <c r="J2658" s="158"/>
      <c r="K2658" s="158"/>
      <c r="L2658" s="158"/>
    </row>
    <row r="2659" spans="1:12" ht="15.75" x14ac:dyDescent="0.25">
      <c r="A2659" s="126"/>
      <c r="B2659" s="144" t="s">
        <v>1939</v>
      </c>
      <c r="C2659" s="158"/>
      <c r="D2659" s="126"/>
      <c r="E2659" s="124"/>
      <c r="F2659" s="124"/>
      <c r="G2659" s="225"/>
      <c r="H2659" s="169"/>
      <c r="I2659" s="158"/>
      <c r="J2659" s="158"/>
      <c r="K2659" s="158"/>
      <c r="L2659" s="158"/>
    </row>
    <row r="2660" spans="1:12" ht="15.75" x14ac:dyDescent="0.25">
      <c r="A2660" s="126"/>
      <c r="B2660" s="144" t="s">
        <v>1940</v>
      </c>
      <c r="C2660" s="158"/>
      <c r="D2660" s="126"/>
      <c r="E2660" s="124"/>
      <c r="F2660" s="124"/>
      <c r="G2660" s="225"/>
      <c r="H2660" s="169"/>
      <c r="I2660" s="158"/>
      <c r="J2660" s="158"/>
      <c r="K2660" s="158"/>
      <c r="L2660" s="158"/>
    </row>
    <row r="2661" spans="1:12" ht="15.75" x14ac:dyDescent="0.25">
      <c r="A2661" s="126"/>
      <c r="B2661" s="144" t="s">
        <v>1941</v>
      </c>
      <c r="C2661" s="158"/>
      <c r="D2661" s="126"/>
      <c r="E2661" s="124"/>
      <c r="F2661" s="124"/>
      <c r="G2661" s="225"/>
      <c r="H2661" s="169"/>
      <c r="I2661" s="158"/>
      <c r="J2661" s="158"/>
      <c r="K2661" s="158"/>
      <c r="L2661" s="158"/>
    </row>
    <row r="2662" spans="1:12" ht="15.75" x14ac:dyDescent="0.25">
      <c r="A2662" s="126"/>
      <c r="B2662" s="144" t="s">
        <v>1942</v>
      </c>
      <c r="C2662" s="158"/>
      <c r="D2662" s="126"/>
      <c r="E2662" s="124"/>
      <c r="F2662" s="124"/>
      <c r="G2662" s="225"/>
      <c r="H2662" s="169"/>
      <c r="I2662" s="158"/>
      <c r="J2662" s="158"/>
      <c r="K2662" s="158"/>
      <c r="L2662" s="158"/>
    </row>
    <row r="2663" spans="1:12" ht="15.75" x14ac:dyDescent="0.25">
      <c r="A2663" s="126"/>
      <c r="B2663" s="144" t="s">
        <v>1943</v>
      </c>
      <c r="C2663" s="158"/>
      <c r="D2663" s="126"/>
      <c r="E2663" s="124"/>
      <c r="F2663" s="124"/>
      <c r="G2663" s="225"/>
      <c r="H2663" s="169"/>
      <c r="I2663" s="158"/>
      <c r="J2663" s="158"/>
      <c r="K2663" s="158"/>
      <c r="L2663" s="158"/>
    </row>
    <row r="2664" spans="1:12" ht="15.75" x14ac:dyDescent="0.25">
      <c r="A2664" s="126"/>
      <c r="B2664" s="144" t="s">
        <v>1944</v>
      </c>
      <c r="C2664" s="158"/>
      <c r="D2664" s="126"/>
      <c r="E2664" s="124"/>
      <c r="F2664" s="124"/>
      <c r="G2664" s="225"/>
      <c r="H2664" s="169"/>
      <c r="I2664" s="158"/>
      <c r="J2664" s="158"/>
      <c r="K2664" s="158"/>
      <c r="L2664" s="158"/>
    </row>
    <row r="2665" spans="1:12" ht="15.75" x14ac:dyDescent="0.25">
      <c r="A2665" s="126"/>
      <c r="B2665" s="144" t="s">
        <v>1945</v>
      </c>
      <c r="C2665" s="158"/>
      <c r="D2665" s="126"/>
      <c r="E2665" s="124"/>
      <c r="F2665" s="124"/>
      <c r="G2665" s="225"/>
      <c r="H2665" s="169"/>
      <c r="I2665" s="158"/>
      <c r="J2665" s="158"/>
      <c r="K2665" s="158"/>
      <c r="L2665" s="158"/>
    </row>
    <row r="2666" spans="1:12" ht="15.75" x14ac:dyDescent="0.25">
      <c r="A2666" s="126"/>
      <c r="B2666" s="144" t="s">
        <v>1946</v>
      </c>
      <c r="C2666" s="158"/>
      <c r="D2666" s="126"/>
      <c r="E2666" s="124"/>
      <c r="F2666" s="124"/>
      <c r="G2666" s="225"/>
      <c r="H2666" s="169"/>
      <c r="I2666" s="158"/>
      <c r="J2666" s="158"/>
      <c r="K2666" s="158"/>
      <c r="L2666" s="158"/>
    </row>
    <row r="2667" spans="1:12" ht="15.75" x14ac:dyDescent="0.25">
      <c r="A2667" s="126"/>
      <c r="B2667" s="144" t="s">
        <v>1947</v>
      </c>
      <c r="C2667" s="158"/>
      <c r="D2667" s="126"/>
      <c r="E2667" s="124"/>
      <c r="F2667" s="124"/>
      <c r="G2667" s="225"/>
      <c r="H2667" s="169"/>
      <c r="I2667" s="158"/>
      <c r="J2667" s="158"/>
      <c r="K2667" s="158"/>
      <c r="L2667" s="158"/>
    </row>
    <row r="2668" spans="1:12" ht="15.75" x14ac:dyDescent="0.25">
      <c r="A2668" s="126"/>
      <c r="B2668" s="144" t="s">
        <v>1948</v>
      </c>
      <c r="C2668" s="158"/>
      <c r="D2668" s="126"/>
      <c r="E2668" s="124"/>
      <c r="F2668" s="124"/>
      <c r="G2668" s="225"/>
      <c r="H2668" s="169"/>
      <c r="I2668" s="158"/>
      <c r="J2668" s="158"/>
      <c r="K2668" s="158"/>
      <c r="L2668" s="158"/>
    </row>
    <row r="2669" spans="1:12" ht="15.75" x14ac:dyDescent="0.25">
      <c r="A2669" s="126"/>
      <c r="B2669" s="144" t="s">
        <v>1949</v>
      </c>
      <c r="C2669" s="158"/>
      <c r="D2669" s="126"/>
      <c r="E2669" s="124"/>
      <c r="F2669" s="124"/>
      <c r="G2669" s="225"/>
      <c r="H2669" s="169"/>
      <c r="I2669" s="158"/>
      <c r="J2669" s="158"/>
      <c r="K2669" s="158"/>
      <c r="L2669" s="158"/>
    </row>
    <row r="2670" spans="1:12" ht="15.75" x14ac:dyDescent="0.25">
      <c r="A2670" s="126"/>
      <c r="B2670" s="144" t="s">
        <v>1950</v>
      </c>
      <c r="C2670" s="158"/>
      <c r="D2670" s="126"/>
      <c r="E2670" s="124"/>
      <c r="F2670" s="124"/>
      <c r="G2670" s="225"/>
      <c r="H2670" s="169"/>
      <c r="I2670" s="158"/>
      <c r="J2670" s="158"/>
      <c r="K2670" s="158"/>
      <c r="L2670" s="158"/>
    </row>
    <row r="2671" spans="1:12" ht="15.75" x14ac:dyDescent="0.25">
      <c r="A2671" s="126"/>
      <c r="B2671" s="189" t="s">
        <v>1951</v>
      </c>
      <c r="C2671" s="158"/>
      <c r="D2671" s="126"/>
      <c r="E2671" s="124"/>
      <c r="F2671" s="124"/>
      <c r="G2671" s="225"/>
      <c r="H2671" s="169"/>
      <c r="I2671" s="158"/>
      <c r="J2671" s="158"/>
      <c r="K2671" s="158"/>
      <c r="L2671" s="158"/>
    </row>
    <row r="2672" spans="1:12" ht="47.25" x14ac:dyDescent="0.25">
      <c r="A2672" s="126"/>
      <c r="B2672" s="144" t="s">
        <v>1952</v>
      </c>
      <c r="C2672" s="158"/>
      <c r="D2672" s="126"/>
      <c r="E2672" s="124"/>
      <c r="F2672" s="124"/>
      <c r="G2672" s="225"/>
      <c r="H2672" s="169"/>
      <c r="I2672" s="158"/>
      <c r="J2672" s="158"/>
      <c r="K2672" s="158"/>
      <c r="L2672" s="158"/>
    </row>
    <row r="2673" spans="1:12" ht="31.5" x14ac:dyDescent="0.25">
      <c r="A2673" s="126"/>
      <c r="B2673" s="144" t="s">
        <v>1953</v>
      </c>
      <c r="C2673" s="158"/>
      <c r="D2673" s="126"/>
      <c r="E2673" s="124"/>
      <c r="F2673" s="124"/>
      <c r="G2673" s="225"/>
      <c r="H2673" s="169"/>
      <c r="I2673" s="158"/>
      <c r="J2673" s="158"/>
      <c r="K2673" s="158"/>
      <c r="L2673" s="158"/>
    </row>
    <row r="2674" spans="1:12" ht="78.75" x14ac:dyDescent="0.25">
      <c r="A2674" s="126"/>
      <c r="B2674" s="144" t="s">
        <v>1954</v>
      </c>
      <c r="C2674" s="158"/>
      <c r="D2674" s="126"/>
      <c r="E2674" s="124"/>
      <c r="F2674" s="124"/>
      <c r="G2674" s="225"/>
      <c r="H2674" s="169"/>
      <c r="I2674" s="158"/>
      <c r="J2674" s="158"/>
      <c r="K2674" s="158"/>
      <c r="L2674" s="158"/>
    </row>
    <row r="2675" spans="1:12" ht="15.75" x14ac:dyDescent="0.25">
      <c r="A2675" s="126"/>
      <c r="B2675" s="144" t="s">
        <v>1955</v>
      </c>
      <c r="C2675" s="158"/>
      <c r="D2675" s="126"/>
      <c r="E2675" s="124"/>
      <c r="F2675" s="124"/>
      <c r="G2675" s="225"/>
      <c r="H2675" s="169"/>
      <c r="I2675" s="158"/>
      <c r="J2675" s="158"/>
      <c r="K2675" s="158"/>
      <c r="L2675" s="158"/>
    </row>
    <row r="2676" spans="1:12" ht="47.25" x14ac:dyDescent="0.25">
      <c r="A2676" s="126"/>
      <c r="B2676" s="144" t="s">
        <v>1956</v>
      </c>
      <c r="C2676" s="158"/>
      <c r="D2676" s="126"/>
      <c r="E2676" s="124"/>
      <c r="F2676" s="124"/>
      <c r="G2676" s="225"/>
      <c r="H2676" s="169"/>
      <c r="I2676" s="158"/>
      <c r="J2676" s="158"/>
      <c r="K2676" s="158"/>
      <c r="L2676" s="158"/>
    </row>
    <row r="2677" spans="1:12" ht="31.5" x14ac:dyDescent="0.25">
      <c r="A2677" s="126"/>
      <c r="B2677" s="144" t="s">
        <v>1957</v>
      </c>
      <c r="C2677" s="158"/>
      <c r="D2677" s="126"/>
      <c r="E2677" s="124"/>
      <c r="F2677" s="124"/>
      <c r="G2677" s="225"/>
      <c r="H2677" s="169"/>
      <c r="I2677" s="158"/>
      <c r="J2677" s="158"/>
      <c r="K2677" s="158"/>
      <c r="L2677" s="158"/>
    </row>
    <row r="2678" spans="1:12" ht="63" x14ac:dyDescent="0.25">
      <c r="A2678" s="126"/>
      <c r="B2678" s="144" t="s">
        <v>1958</v>
      </c>
      <c r="C2678" s="158"/>
      <c r="D2678" s="126"/>
      <c r="E2678" s="124"/>
      <c r="F2678" s="124"/>
      <c r="G2678" s="225"/>
      <c r="H2678" s="169"/>
      <c r="I2678" s="158"/>
      <c r="J2678" s="158"/>
      <c r="K2678" s="158"/>
      <c r="L2678" s="158"/>
    </row>
    <row r="2679" spans="1:12" ht="63" x14ac:dyDescent="0.25">
      <c r="A2679" s="126"/>
      <c r="B2679" s="144" t="s">
        <v>1959</v>
      </c>
      <c r="C2679" s="158"/>
      <c r="D2679" s="126"/>
      <c r="E2679" s="124"/>
      <c r="F2679" s="124"/>
      <c r="G2679" s="225"/>
      <c r="H2679" s="169"/>
      <c r="I2679" s="158"/>
      <c r="J2679" s="158"/>
      <c r="K2679" s="158"/>
      <c r="L2679" s="158"/>
    </row>
    <row r="2680" spans="1:12" ht="94.5" x14ac:dyDescent="0.25">
      <c r="A2680" s="126"/>
      <c r="B2680" s="144" t="s">
        <v>1960</v>
      </c>
      <c r="C2680" s="158"/>
      <c r="D2680" s="126"/>
      <c r="E2680" s="124"/>
      <c r="F2680" s="124"/>
      <c r="G2680" s="225"/>
      <c r="H2680" s="169"/>
      <c r="I2680" s="158"/>
      <c r="J2680" s="158"/>
      <c r="K2680" s="158"/>
      <c r="L2680" s="158"/>
    </row>
    <row r="2681" spans="1:12" ht="15.75" x14ac:dyDescent="0.25">
      <c r="A2681" s="126"/>
      <c r="B2681" s="144" t="s">
        <v>1961</v>
      </c>
      <c r="C2681" s="158"/>
      <c r="D2681" s="126"/>
      <c r="E2681" s="124"/>
      <c r="F2681" s="124"/>
      <c r="G2681" s="225"/>
      <c r="H2681" s="169"/>
      <c r="I2681" s="158"/>
      <c r="J2681" s="158"/>
      <c r="K2681" s="158"/>
      <c r="L2681" s="158"/>
    </row>
    <row r="2682" spans="1:12" ht="78.75" x14ac:dyDescent="0.25">
      <c r="A2682" s="126"/>
      <c r="B2682" s="144" t="s">
        <v>1962</v>
      </c>
      <c r="C2682" s="158"/>
      <c r="D2682" s="126"/>
      <c r="E2682" s="124"/>
      <c r="F2682" s="124"/>
      <c r="G2682" s="225"/>
      <c r="H2682" s="169"/>
      <c r="I2682" s="158"/>
      <c r="J2682" s="158"/>
      <c r="K2682" s="158"/>
      <c r="L2682" s="158"/>
    </row>
    <row r="2683" spans="1:12" ht="47.25" x14ac:dyDescent="0.25">
      <c r="A2683" s="126"/>
      <c r="B2683" s="144" t="s">
        <v>1963</v>
      </c>
      <c r="C2683" s="158"/>
      <c r="D2683" s="126"/>
      <c r="E2683" s="124"/>
      <c r="F2683" s="124"/>
      <c r="G2683" s="225"/>
      <c r="H2683" s="169"/>
      <c r="I2683" s="158"/>
      <c r="J2683" s="158"/>
      <c r="K2683" s="158"/>
      <c r="L2683" s="158"/>
    </row>
    <row r="2684" spans="1:12" ht="15.75" x14ac:dyDescent="0.25">
      <c r="A2684" s="126"/>
      <c r="B2684" s="144" t="s">
        <v>1964</v>
      </c>
      <c r="C2684" s="158"/>
      <c r="D2684" s="126"/>
      <c r="E2684" s="124"/>
      <c r="F2684" s="124"/>
      <c r="G2684" s="225"/>
      <c r="H2684" s="169"/>
      <c r="I2684" s="158"/>
      <c r="J2684" s="158"/>
      <c r="K2684" s="158"/>
      <c r="L2684" s="158"/>
    </row>
    <row r="2685" spans="1:12" ht="15.75" x14ac:dyDescent="0.25">
      <c r="A2685" s="126"/>
      <c r="B2685" s="144" t="s">
        <v>1965</v>
      </c>
      <c r="C2685" s="158"/>
      <c r="D2685" s="126"/>
      <c r="E2685" s="124"/>
      <c r="F2685" s="124"/>
      <c r="G2685" s="225"/>
      <c r="H2685" s="169"/>
      <c r="I2685" s="158"/>
      <c r="J2685" s="158"/>
      <c r="K2685" s="158"/>
      <c r="L2685" s="158"/>
    </row>
    <row r="2686" spans="1:12" ht="47.25" x14ac:dyDescent="0.25">
      <c r="A2686" s="126"/>
      <c r="B2686" s="144" t="s">
        <v>1966</v>
      </c>
      <c r="C2686" s="158"/>
      <c r="D2686" s="126"/>
      <c r="E2686" s="124"/>
      <c r="F2686" s="124"/>
      <c r="G2686" s="225"/>
      <c r="H2686" s="169"/>
      <c r="I2686" s="158"/>
      <c r="J2686" s="158"/>
      <c r="K2686" s="158"/>
      <c r="L2686" s="158"/>
    </row>
    <row r="2687" spans="1:12" ht="31.5" x14ac:dyDescent="0.25">
      <c r="A2687" s="126"/>
      <c r="B2687" s="144" t="s">
        <v>1967</v>
      </c>
      <c r="C2687" s="158"/>
      <c r="D2687" s="126"/>
      <c r="E2687" s="124"/>
      <c r="F2687" s="124"/>
      <c r="G2687" s="225"/>
      <c r="H2687" s="169"/>
      <c r="I2687" s="158"/>
      <c r="J2687" s="158"/>
      <c r="K2687" s="158"/>
      <c r="L2687" s="158"/>
    </row>
    <row r="2688" spans="1:12" ht="31.5" x14ac:dyDescent="0.25">
      <c r="A2688" s="126"/>
      <c r="B2688" s="144" t="s">
        <v>1968</v>
      </c>
      <c r="C2688" s="158"/>
      <c r="D2688" s="126"/>
      <c r="E2688" s="124"/>
      <c r="F2688" s="124"/>
      <c r="G2688" s="225"/>
      <c r="H2688" s="169"/>
      <c r="I2688" s="158"/>
      <c r="J2688" s="158"/>
      <c r="K2688" s="158"/>
      <c r="L2688" s="158"/>
    </row>
    <row r="2689" spans="1:12" ht="15.75" x14ac:dyDescent="0.25">
      <c r="A2689" s="126"/>
      <c r="B2689" s="144" t="s">
        <v>1969</v>
      </c>
      <c r="C2689" s="158"/>
      <c r="D2689" s="126"/>
      <c r="E2689" s="124"/>
      <c r="F2689" s="124"/>
      <c r="G2689" s="225"/>
      <c r="H2689" s="169"/>
      <c r="I2689" s="158"/>
      <c r="J2689" s="158"/>
      <c r="K2689" s="158"/>
      <c r="L2689" s="158"/>
    </row>
    <row r="2690" spans="1:12" ht="47.25" x14ac:dyDescent="0.25">
      <c r="A2690" s="126"/>
      <c r="B2690" s="144" t="s">
        <v>1970</v>
      </c>
      <c r="C2690" s="158"/>
      <c r="D2690" s="126"/>
      <c r="E2690" s="124"/>
      <c r="F2690" s="124"/>
      <c r="G2690" s="225"/>
      <c r="H2690" s="169"/>
      <c r="I2690" s="158"/>
      <c r="J2690" s="158"/>
      <c r="K2690" s="158"/>
      <c r="L2690" s="158"/>
    </row>
    <row r="2691" spans="1:12" ht="15.75" x14ac:dyDescent="0.25">
      <c r="A2691" s="126"/>
      <c r="B2691" s="144" t="s">
        <v>1971</v>
      </c>
      <c r="C2691" s="158"/>
      <c r="D2691" s="126"/>
      <c r="E2691" s="124"/>
      <c r="F2691" s="124"/>
      <c r="G2691" s="225"/>
      <c r="H2691" s="169"/>
      <c r="I2691" s="158"/>
      <c r="J2691" s="158"/>
      <c r="K2691" s="158"/>
      <c r="L2691" s="158"/>
    </row>
    <row r="2692" spans="1:12" ht="15.75" x14ac:dyDescent="0.25">
      <c r="A2692" s="126"/>
      <c r="B2692" s="144" t="s">
        <v>1972</v>
      </c>
      <c r="C2692" s="158"/>
      <c r="D2692" s="126"/>
      <c r="E2692" s="124"/>
      <c r="F2692" s="124"/>
      <c r="G2692" s="225"/>
      <c r="H2692" s="169"/>
      <c r="I2692" s="158"/>
      <c r="J2692" s="158"/>
      <c r="K2692" s="158"/>
      <c r="L2692" s="158"/>
    </row>
    <row r="2693" spans="1:12" ht="31.5" x14ac:dyDescent="0.25">
      <c r="A2693" s="126"/>
      <c r="B2693" s="144" t="s">
        <v>1973</v>
      </c>
      <c r="C2693" s="158"/>
      <c r="D2693" s="126"/>
      <c r="E2693" s="124"/>
      <c r="F2693" s="124"/>
      <c r="G2693" s="225"/>
      <c r="H2693" s="169"/>
      <c r="I2693" s="158"/>
      <c r="J2693" s="158"/>
      <c r="K2693" s="158"/>
      <c r="L2693" s="158"/>
    </row>
    <row r="2694" spans="1:12" ht="31.5" x14ac:dyDescent="0.25">
      <c r="A2694" s="126"/>
      <c r="B2694" s="144" t="s">
        <v>1974</v>
      </c>
      <c r="C2694" s="158"/>
      <c r="D2694" s="126"/>
      <c r="E2694" s="124"/>
      <c r="F2694" s="124"/>
      <c r="G2694" s="225"/>
      <c r="H2694" s="169"/>
      <c r="I2694" s="158"/>
      <c r="J2694" s="158"/>
      <c r="K2694" s="158"/>
      <c r="L2694" s="158"/>
    </row>
    <row r="2695" spans="1:12" ht="15.75" x14ac:dyDescent="0.25">
      <c r="A2695" s="126"/>
      <c r="B2695" s="144" t="s">
        <v>1975</v>
      </c>
      <c r="C2695" s="158"/>
      <c r="D2695" s="126"/>
      <c r="E2695" s="124"/>
      <c r="F2695" s="124"/>
      <c r="G2695" s="225"/>
      <c r="H2695" s="169"/>
      <c r="I2695" s="158"/>
      <c r="J2695" s="158"/>
      <c r="K2695" s="158"/>
      <c r="L2695" s="158"/>
    </row>
    <row r="2696" spans="1:12" ht="15.75" x14ac:dyDescent="0.25">
      <c r="A2696" s="126"/>
      <c r="B2696" s="144" t="s">
        <v>124</v>
      </c>
      <c r="C2696" s="158"/>
      <c r="D2696" s="126"/>
      <c r="E2696" s="124"/>
      <c r="F2696" s="124"/>
      <c r="G2696" s="225"/>
      <c r="H2696" s="169"/>
      <c r="I2696" s="158"/>
      <c r="J2696" s="158"/>
      <c r="K2696" s="158"/>
      <c r="L2696" s="158"/>
    </row>
    <row r="2697" spans="1:12" ht="31.5" x14ac:dyDescent="0.25">
      <c r="A2697" s="126"/>
      <c r="B2697" s="144" t="s">
        <v>1976</v>
      </c>
      <c r="C2697" s="158"/>
      <c r="D2697" s="126"/>
      <c r="E2697" s="124"/>
      <c r="F2697" s="124"/>
      <c r="G2697" s="225"/>
      <c r="H2697" s="169"/>
      <c r="I2697" s="158"/>
      <c r="J2697" s="158"/>
      <c r="K2697" s="158"/>
      <c r="L2697" s="158"/>
    </row>
    <row r="2698" spans="1:12" ht="47.25" x14ac:dyDescent="0.25">
      <c r="A2698" s="126"/>
      <c r="B2698" s="144" t="s">
        <v>1977</v>
      </c>
      <c r="C2698" s="158"/>
      <c r="D2698" s="126"/>
      <c r="E2698" s="124"/>
      <c r="F2698" s="124"/>
      <c r="G2698" s="225"/>
      <c r="H2698" s="169"/>
      <c r="I2698" s="158"/>
      <c r="J2698" s="158"/>
      <c r="K2698" s="158"/>
      <c r="L2698" s="158"/>
    </row>
    <row r="2699" spans="1:12" ht="15.75" x14ac:dyDescent="0.25">
      <c r="A2699" s="126"/>
      <c r="B2699" s="144" t="s">
        <v>1978</v>
      </c>
      <c r="C2699" s="158"/>
      <c r="D2699" s="126"/>
      <c r="E2699" s="124"/>
      <c r="F2699" s="124"/>
      <c r="G2699" s="225"/>
      <c r="H2699" s="169"/>
      <c r="I2699" s="158"/>
      <c r="J2699" s="158"/>
      <c r="K2699" s="158"/>
      <c r="L2699" s="158"/>
    </row>
    <row r="2700" spans="1:12" ht="15.75" x14ac:dyDescent="0.25">
      <c r="A2700" s="126"/>
      <c r="B2700" s="144" t="s">
        <v>1979</v>
      </c>
      <c r="C2700" s="158"/>
      <c r="D2700" s="126"/>
      <c r="E2700" s="124"/>
      <c r="F2700" s="124"/>
      <c r="G2700" s="225"/>
      <c r="H2700" s="169"/>
      <c r="I2700" s="158"/>
      <c r="J2700" s="158"/>
      <c r="K2700" s="158"/>
      <c r="L2700" s="158"/>
    </row>
    <row r="2701" spans="1:12" ht="15.75" x14ac:dyDescent="0.25">
      <c r="A2701" s="126"/>
      <c r="B2701" s="144" t="s">
        <v>1980</v>
      </c>
      <c r="C2701" s="158"/>
      <c r="D2701" s="126"/>
      <c r="E2701" s="124"/>
      <c r="F2701" s="124"/>
      <c r="G2701" s="225"/>
      <c r="H2701" s="169"/>
      <c r="I2701" s="158"/>
      <c r="J2701" s="158"/>
      <c r="K2701" s="158"/>
      <c r="L2701" s="158"/>
    </row>
    <row r="2702" spans="1:12" ht="31.5" x14ac:dyDescent="0.25">
      <c r="A2702" s="126"/>
      <c r="B2702" s="144" t="s">
        <v>1981</v>
      </c>
      <c r="C2702" s="158"/>
      <c r="D2702" s="126"/>
      <c r="E2702" s="124"/>
      <c r="F2702" s="124"/>
      <c r="G2702" s="225"/>
      <c r="H2702" s="169"/>
      <c r="I2702" s="158"/>
      <c r="J2702" s="158"/>
      <c r="K2702" s="158"/>
      <c r="L2702" s="158"/>
    </row>
    <row r="2703" spans="1:12" ht="15.75" x14ac:dyDescent="0.25">
      <c r="A2703" s="126"/>
      <c r="B2703" s="144" t="s">
        <v>1982</v>
      </c>
      <c r="C2703" s="158"/>
      <c r="D2703" s="126"/>
      <c r="E2703" s="124"/>
      <c r="F2703" s="124"/>
      <c r="G2703" s="225"/>
      <c r="H2703" s="169"/>
      <c r="I2703" s="158"/>
      <c r="J2703" s="158"/>
      <c r="K2703" s="158"/>
      <c r="L2703" s="158"/>
    </row>
    <row r="2704" spans="1:12" ht="15.75" x14ac:dyDescent="0.25">
      <c r="A2704" s="126"/>
      <c r="B2704" s="144" t="s">
        <v>1983</v>
      </c>
      <c r="C2704" s="158"/>
      <c r="D2704" s="126"/>
      <c r="E2704" s="124"/>
      <c r="F2704" s="124"/>
      <c r="G2704" s="225"/>
      <c r="H2704" s="169"/>
      <c r="I2704" s="158"/>
      <c r="J2704" s="158"/>
      <c r="K2704" s="158"/>
      <c r="L2704" s="158"/>
    </row>
    <row r="2705" spans="1:12" ht="15.75" x14ac:dyDescent="0.25">
      <c r="A2705" s="126"/>
      <c r="B2705" s="144" t="s">
        <v>1984</v>
      </c>
      <c r="C2705" s="158"/>
      <c r="D2705" s="126"/>
      <c r="E2705" s="124"/>
      <c r="F2705" s="124"/>
      <c r="G2705" s="225"/>
      <c r="H2705" s="169"/>
      <c r="I2705" s="158"/>
      <c r="J2705" s="158"/>
      <c r="K2705" s="158"/>
      <c r="L2705" s="158"/>
    </row>
    <row r="2706" spans="1:12" ht="15.75" x14ac:dyDescent="0.25">
      <c r="A2706" s="126"/>
      <c r="B2706" s="144" t="s">
        <v>1985</v>
      </c>
      <c r="C2706" s="158"/>
      <c r="D2706" s="126"/>
      <c r="E2706" s="124"/>
      <c r="F2706" s="124"/>
      <c r="G2706" s="225"/>
      <c r="H2706" s="169"/>
      <c r="I2706" s="158"/>
      <c r="J2706" s="158"/>
      <c r="K2706" s="158"/>
      <c r="L2706" s="158"/>
    </row>
    <row r="2707" spans="1:12" ht="15.75" x14ac:dyDescent="0.25">
      <c r="A2707" s="126"/>
      <c r="B2707" s="144" t="s">
        <v>1986</v>
      </c>
      <c r="C2707" s="158"/>
      <c r="D2707" s="126"/>
      <c r="E2707" s="124"/>
      <c r="F2707" s="124"/>
      <c r="G2707" s="225"/>
      <c r="H2707" s="169"/>
      <c r="I2707" s="158"/>
      <c r="J2707" s="158"/>
      <c r="K2707" s="158"/>
      <c r="L2707" s="158"/>
    </row>
    <row r="2708" spans="1:12" ht="31.5" x14ac:dyDescent="0.25">
      <c r="A2708" s="126"/>
      <c r="B2708" s="189" t="s">
        <v>1987</v>
      </c>
      <c r="C2708" s="158"/>
      <c r="D2708" s="126"/>
      <c r="E2708" s="124"/>
      <c r="F2708" s="124"/>
      <c r="G2708" s="225"/>
      <c r="H2708" s="169"/>
      <c r="I2708" s="158"/>
      <c r="J2708" s="158"/>
      <c r="K2708" s="158"/>
      <c r="L2708" s="158"/>
    </row>
    <row r="2709" spans="1:12" ht="15.75" x14ac:dyDescent="0.25">
      <c r="A2709" s="126"/>
      <c r="B2709" s="144" t="s">
        <v>124</v>
      </c>
      <c r="C2709" s="158"/>
      <c r="D2709" s="126"/>
      <c r="E2709" s="124"/>
      <c r="F2709" s="124"/>
      <c r="G2709" s="225"/>
      <c r="H2709" s="169"/>
      <c r="I2709" s="158"/>
      <c r="J2709" s="158"/>
      <c r="K2709" s="158"/>
      <c r="L2709" s="158"/>
    </row>
    <row r="2710" spans="1:12" ht="15.75" x14ac:dyDescent="0.25">
      <c r="A2710" s="126"/>
      <c r="B2710" s="144" t="s">
        <v>1988</v>
      </c>
      <c r="C2710" s="158"/>
      <c r="D2710" s="126"/>
      <c r="E2710" s="124"/>
      <c r="F2710" s="124"/>
      <c r="G2710" s="225"/>
      <c r="H2710" s="169"/>
      <c r="I2710" s="158"/>
      <c r="J2710" s="158"/>
      <c r="K2710" s="158"/>
      <c r="L2710" s="158"/>
    </row>
    <row r="2711" spans="1:12" ht="15.75" x14ac:dyDescent="0.25">
      <c r="A2711" s="126"/>
      <c r="B2711" s="144" t="s">
        <v>1989</v>
      </c>
      <c r="C2711" s="158"/>
      <c r="D2711" s="126"/>
      <c r="E2711" s="124"/>
      <c r="F2711" s="124"/>
      <c r="G2711" s="225"/>
      <c r="H2711" s="169"/>
      <c r="I2711" s="158"/>
      <c r="J2711" s="158"/>
      <c r="K2711" s="158"/>
      <c r="L2711" s="158"/>
    </row>
    <row r="2712" spans="1:12" ht="15.75" x14ac:dyDescent="0.25">
      <c r="A2712" s="126"/>
      <c r="B2712" s="144" t="s">
        <v>1990</v>
      </c>
      <c r="C2712" s="158"/>
      <c r="D2712" s="126"/>
      <c r="E2712" s="124"/>
      <c r="F2712" s="124"/>
      <c r="G2712" s="225"/>
      <c r="H2712" s="169"/>
      <c r="I2712" s="158"/>
      <c r="J2712" s="158"/>
      <c r="K2712" s="158"/>
      <c r="L2712" s="158"/>
    </row>
    <row r="2713" spans="1:12" ht="15.75" x14ac:dyDescent="0.25">
      <c r="A2713" s="126"/>
      <c r="B2713" s="144" t="s">
        <v>1991</v>
      </c>
      <c r="C2713" s="158"/>
      <c r="D2713" s="126"/>
      <c r="E2713" s="124"/>
      <c r="F2713" s="124"/>
      <c r="G2713" s="225"/>
      <c r="H2713" s="169"/>
      <c r="I2713" s="158"/>
      <c r="J2713" s="158"/>
      <c r="K2713" s="158"/>
      <c r="L2713" s="158"/>
    </row>
    <row r="2714" spans="1:12" ht="31.5" x14ac:dyDescent="0.25">
      <c r="A2714" s="126"/>
      <c r="B2714" s="144" t="s">
        <v>1992</v>
      </c>
      <c r="C2714" s="158"/>
      <c r="D2714" s="126"/>
      <c r="E2714" s="124"/>
      <c r="F2714" s="124"/>
      <c r="G2714" s="225"/>
      <c r="H2714" s="169"/>
      <c r="I2714" s="158"/>
      <c r="J2714" s="158"/>
      <c r="K2714" s="158"/>
      <c r="L2714" s="158"/>
    </row>
    <row r="2715" spans="1:12" ht="15.75" x14ac:dyDescent="0.25">
      <c r="A2715" s="126"/>
      <c r="B2715" s="144" t="s">
        <v>1993</v>
      </c>
      <c r="C2715" s="158"/>
      <c r="D2715" s="126"/>
      <c r="E2715" s="124"/>
      <c r="F2715" s="124"/>
      <c r="G2715" s="225"/>
      <c r="H2715" s="169"/>
      <c r="I2715" s="158"/>
      <c r="J2715" s="158"/>
      <c r="K2715" s="158"/>
      <c r="L2715" s="158"/>
    </row>
    <row r="2716" spans="1:12" ht="63" x14ac:dyDescent="0.25">
      <c r="A2716" s="126"/>
      <c r="B2716" s="144" t="s">
        <v>1994</v>
      </c>
      <c r="C2716" s="158"/>
      <c r="D2716" s="126"/>
      <c r="E2716" s="124"/>
      <c r="F2716" s="124"/>
      <c r="G2716" s="225"/>
      <c r="H2716" s="169"/>
      <c r="I2716" s="158"/>
      <c r="J2716" s="158"/>
      <c r="K2716" s="158"/>
      <c r="L2716" s="158"/>
    </row>
    <row r="2717" spans="1:12" ht="15.75" x14ac:dyDescent="0.25">
      <c r="A2717" s="126"/>
      <c r="B2717" s="144" t="s">
        <v>1946</v>
      </c>
      <c r="C2717" s="158"/>
      <c r="D2717" s="126"/>
      <c r="E2717" s="124"/>
      <c r="F2717" s="124"/>
      <c r="G2717" s="225"/>
      <c r="H2717" s="169"/>
      <c r="I2717" s="158"/>
      <c r="J2717" s="158"/>
      <c r="K2717" s="158"/>
      <c r="L2717" s="158"/>
    </row>
    <row r="2718" spans="1:12" ht="15.75" x14ac:dyDescent="0.25">
      <c r="A2718" s="126"/>
      <c r="B2718" s="144" t="s">
        <v>1995</v>
      </c>
      <c r="C2718" s="158"/>
      <c r="D2718" s="126"/>
      <c r="E2718" s="124"/>
      <c r="F2718" s="124"/>
      <c r="G2718" s="225"/>
      <c r="H2718" s="169"/>
      <c r="I2718" s="158"/>
      <c r="J2718" s="158"/>
      <c r="K2718" s="158"/>
      <c r="L2718" s="158"/>
    </row>
    <row r="2719" spans="1:12" ht="31.5" x14ac:dyDescent="0.25">
      <c r="A2719" s="126"/>
      <c r="B2719" s="144" t="s">
        <v>1996</v>
      </c>
      <c r="C2719" s="158"/>
      <c r="D2719" s="126"/>
      <c r="E2719" s="124"/>
      <c r="F2719" s="124"/>
      <c r="G2719" s="225"/>
      <c r="H2719" s="169"/>
      <c r="I2719" s="158"/>
      <c r="J2719" s="158"/>
      <c r="K2719" s="158"/>
      <c r="L2719" s="158"/>
    </row>
    <row r="2720" spans="1:12" ht="15.75" x14ac:dyDescent="0.25">
      <c r="A2720" s="126"/>
      <c r="B2720" s="144" t="s">
        <v>1997</v>
      </c>
      <c r="C2720" s="158"/>
      <c r="D2720" s="126"/>
      <c r="E2720" s="124"/>
      <c r="F2720" s="124"/>
      <c r="G2720" s="225"/>
      <c r="H2720" s="169"/>
      <c r="I2720" s="158"/>
      <c r="J2720" s="158"/>
      <c r="K2720" s="158"/>
      <c r="L2720" s="158"/>
    </row>
    <row r="2721" spans="1:12" s="232" customFormat="1" ht="31.5" x14ac:dyDescent="0.25">
      <c r="A2721" s="228">
        <v>8</v>
      </c>
      <c r="B2721" s="215" t="s">
        <v>1999</v>
      </c>
      <c r="C2721" s="229"/>
      <c r="D2721" s="228"/>
      <c r="E2721" s="230"/>
      <c r="F2721" s="230"/>
      <c r="G2721" s="231"/>
      <c r="H2721" s="236">
        <f>+H2722</f>
        <v>2538607500</v>
      </c>
      <c r="I2721" s="229"/>
      <c r="J2721" s="229"/>
      <c r="K2721" s="229"/>
      <c r="L2721" s="229"/>
    </row>
    <row r="2722" spans="1:12" ht="15.75" x14ac:dyDescent="0.25">
      <c r="A2722" s="158"/>
      <c r="B2722" s="95" t="s">
        <v>2000</v>
      </c>
      <c r="C2722" s="158"/>
      <c r="D2722" s="158"/>
      <c r="E2722" s="234" t="s">
        <v>30</v>
      </c>
      <c r="F2722" s="234">
        <v>15</v>
      </c>
      <c r="G2722" s="235">
        <v>169240500</v>
      </c>
      <c r="H2722" s="235">
        <f>+G2722*F2722</f>
        <v>2538607500</v>
      </c>
      <c r="I2722" s="158"/>
      <c r="J2722" s="158"/>
      <c r="K2722" s="158"/>
      <c r="L2722" s="158"/>
    </row>
    <row r="2723" spans="1:12" ht="15.75" x14ac:dyDescent="0.25">
      <c r="A2723" s="158"/>
      <c r="B2723" s="95" t="s">
        <v>1010</v>
      </c>
      <c r="C2723" s="158"/>
      <c r="D2723" s="158"/>
      <c r="E2723" s="234"/>
      <c r="F2723" s="234"/>
      <c r="G2723" s="235"/>
      <c r="H2723" s="235"/>
      <c r="I2723" s="158"/>
      <c r="J2723" s="158"/>
      <c r="K2723" s="158"/>
      <c r="L2723" s="158"/>
    </row>
    <row r="2724" spans="1:12" ht="47.25" x14ac:dyDescent="0.25">
      <c r="A2724" s="158"/>
      <c r="B2724" s="95" t="s">
        <v>2001</v>
      </c>
      <c r="C2724" s="91" t="s">
        <v>2002</v>
      </c>
      <c r="D2724" s="91" t="s">
        <v>1113</v>
      </c>
      <c r="E2724" s="91" t="s">
        <v>30</v>
      </c>
      <c r="F2724" s="91">
        <v>1</v>
      </c>
      <c r="G2724" s="175"/>
      <c r="H2724" s="158"/>
      <c r="I2724" s="158"/>
      <c r="J2724" s="158"/>
      <c r="K2724" s="158"/>
      <c r="L2724" s="158"/>
    </row>
    <row r="2725" spans="1:12" ht="47.25" x14ac:dyDescent="0.25">
      <c r="A2725" s="158"/>
      <c r="B2725" s="95" t="s">
        <v>2003</v>
      </c>
      <c r="C2725" s="91" t="s">
        <v>2004</v>
      </c>
      <c r="D2725" s="91" t="s">
        <v>1113</v>
      </c>
      <c r="E2725" s="91" t="s">
        <v>30</v>
      </c>
      <c r="F2725" s="91">
        <v>1</v>
      </c>
      <c r="G2725" s="175"/>
      <c r="H2725" s="158"/>
      <c r="I2725" s="158"/>
      <c r="J2725" s="158"/>
      <c r="K2725" s="158"/>
      <c r="L2725" s="158"/>
    </row>
    <row r="2726" spans="1:12" ht="15.75" x14ac:dyDescent="0.25">
      <c r="A2726" s="158"/>
      <c r="B2726" s="95" t="s">
        <v>2005</v>
      </c>
      <c r="C2726" s="91" t="s">
        <v>2006</v>
      </c>
      <c r="D2726" s="91" t="s">
        <v>2068</v>
      </c>
      <c r="E2726" s="91" t="s">
        <v>30</v>
      </c>
      <c r="F2726" s="91">
        <v>1</v>
      </c>
      <c r="G2726" s="175"/>
      <c r="H2726" s="158"/>
      <c r="I2726" s="158"/>
      <c r="J2726" s="158"/>
      <c r="K2726" s="158"/>
      <c r="L2726" s="158"/>
    </row>
    <row r="2727" spans="1:12" ht="31.5" x14ac:dyDescent="0.25">
      <c r="A2727" s="158"/>
      <c r="B2727" s="144" t="s">
        <v>2007</v>
      </c>
      <c r="C2727" s="96" t="s">
        <v>2008</v>
      </c>
      <c r="D2727" s="91" t="s">
        <v>1113</v>
      </c>
      <c r="E2727" s="91" t="s">
        <v>30</v>
      </c>
      <c r="F2727" s="91">
        <v>1</v>
      </c>
      <c r="G2727" s="175"/>
      <c r="H2727" s="158"/>
      <c r="I2727" s="158"/>
      <c r="J2727" s="158"/>
      <c r="K2727" s="158"/>
      <c r="L2727" s="158"/>
    </row>
    <row r="2728" spans="1:12" ht="15.75" x14ac:dyDescent="0.25">
      <c r="A2728" s="158"/>
      <c r="B2728" s="95" t="s">
        <v>2009</v>
      </c>
      <c r="C2728" s="91"/>
      <c r="D2728" s="91"/>
      <c r="E2728" s="91" t="s">
        <v>31</v>
      </c>
      <c r="F2728" s="91">
        <v>1</v>
      </c>
      <c r="G2728" s="175"/>
      <c r="H2728" s="158"/>
      <c r="I2728" s="158"/>
      <c r="J2728" s="158"/>
      <c r="K2728" s="158"/>
      <c r="L2728" s="158"/>
    </row>
    <row r="2729" spans="1:12" ht="15.75" x14ac:dyDescent="0.25">
      <c r="A2729" s="158"/>
      <c r="B2729" s="95" t="s">
        <v>2010</v>
      </c>
      <c r="C2729" s="91"/>
      <c r="D2729" s="91"/>
      <c r="E2729" s="91" t="s">
        <v>31</v>
      </c>
      <c r="F2729" s="91">
        <v>1</v>
      </c>
      <c r="G2729" s="175"/>
      <c r="H2729" s="158"/>
      <c r="I2729" s="158"/>
      <c r="J2729" s="158"/>
      <c r="K2729" s="158"/>
      <c r="L2729" s="158"/>
    </row>
    <row r="2730" spans="1:12" ht="15.75" x14ac:dyDescent="0.25">
      <c r="A2730" s="158"/>
      <c r="B2730" s="95" t="s">
        <v>2011</v>
      </c>
      <c r="C2730" s="92"/>
      <c r="D2730" s="91" t="s">
        <v>2069</v>
      </c>
      <c r="E2730" s="91" t="s">
        <v>2056</v>
      </c>
      <c r="F2730" s="91">
        <v>1</v>
      </c>
      <c r="G2730" s="175"/>
      <c r="H2730" s="158"/>
      <c r="I2730" s="158"/>
      <c r="J2730" s="158"/>
      <c r="K2730" s="158"/>
      <c r="L2730" s="158"/>
    </row>
    <row r="2731" spans="1:12" ht="31.5" x14ac:dyDescent="0.25">
      <c r="A2731" s="158"/>
      <c r="B2731" s="95" t="s">
        <v>2012</v>
      </c>
      <c r="C2731" s="91"/>
      <c r="D2731" s="91" t="s">
        <v>2070</v>
      </c>
      <c r="E2731" s="91" t="s">
        <v>2057</v>
      </c>
      <c r="F2731" s="91">
        <v>12</v>
      </c>
      <c r="G2731" s="175"/>
      <c r="H2731" s="158"/>
      <c r="I2731" s="158"/>
      <c r="J2731" s="158"/>
      <c r="K2731" s="158"/>
      <c r="L2731" s="158"/>
    </row>
    <row r="2732" spans="1:12" ht="15.75" x14ac:dyDescent="0.25">
      <c r="A2732" s="158"/>
      <c r="B2732" s="95" t="s">
        <v>2013</v>
      </c>
      <c r="C2732" s="91" t="s">
        <v>2014</v>
      </c>
      <c r="D2732" s="91"/>
      <c r="E2732" s="91" t="s">
        <v>30</v>
      </c>
      <c r="F2732" s="91">
        <v>1</v>
      </c>
      <c r="G2732" s="175"/>
      <c r="H2732" s="158"/>
      <c r="I2732" s="158"/>
      <c r="J2732" s="158"/>
      <c r="K2732" s="158"/>
      <c r="L2732" s="158"/>
    </row>
    <row r="2733" spans="1:12" ht="15.75" x14ac:dyDescent="0.25">
      <c r="A2733" s="158"/>
      <c r="B2733" s="95" t="s">
        <v>2015</v>
      </c>
      <c r="C2733" s="91" t="s">
        <v>2014</v>
      </c>
      <c r="D2733" s="91"/>
      <c r="E2733" s="91" t="s">
        <v>30</v>
      </c>
      <c r="F2733" s="91">
        <v>1</v>
      </c>
      <c r="G2733" s="175"/>
      <c r="H2733" s="158"/>
      <c r="I2733" s="158"/>
      <c r="J2733" s="158"/>
      <c r="K2733" s="158"/>
      <c r="L2733" s="158"/>
    </row>
    <row r="2734" spans="1:12" ht="15.75" x14ac:dyDescent="0.25">
      <c r="A2734" s="158"/>
      <c r="B2734" s="95" t="s">
        <v>2016</v>
      </c>
      <c r="C2734" s="91"/>
      <c r="D2734" s="91" t="s">
        <v>2071</v>
      </c>
      <c r="E2734" s="91" t="s">
        <v>30</v>
      </c>
      <c r="F2734" s="91">
        <v>2</v>
      </c>
      <c r="G2734" s="175"/>
      <c r="H2734" s="158"/>
      <c r="I2734" s="158"/>
      <c r="J2734" s="158"/>
      <c r="K2734" s="158"/>
      <c r="L2734" s="158"/>
    </row>
    <row r="2735" spans="1:12" ht="15.75" x14ac:dyDescent="0.25">
      <c r="A2735" s="158"/>
      <c r="B2735" s="95" t="s">
        <v>2017</v>
      </c>
      <c r="C2735" s="91"/>
      <c r="D2735" s="91" t="s">
        <v>2071</v>
      </c>
      <c r="E2735" s="91" t="s">
        <v>30</v>
      </c>
      <c r="F2735" s="91">
        <v>2</v>
      </c>
      <c r="G2735" s="175"/>
      <c r="H2735" s="158"/>
      <c r="I2735" s="158"/>
      <c r="J2735" s="158"/>
      <c r="K2735" s="158"/>
      <c r="L2735" s="158"/>
    </row>
    <row r="2736" spans="1:12" ht="31.5" x14ac:dyDescent="0.25">
      <c r="A2736" s="158"/>
      <c r="B2736" s="95" t="s">
        <v>2018</v>
      </c>
      <c r="C2736" s="91"/>
      <c r="D2736" s="91"/>
      <c r="E2736" s="91" t="s">
        <v>30</v>
      </c>
      <c r="F2736" s="91">
        <v>6</v>
      </c>
      <c r="G2736" s="175"/>
      <c r="H2736" s="158"/>
      <c r="I2736" s="158"/>
      <c r="J2736" s="158"/>
      <c r="K2736" s="158"/>
      <c r="L2736" s="158"/>
    </row>
    <row r="2737" spans="1:12" ht="15.75" x14ac:dyDescent="0.25">
      <c r="A2737" s="158"/>
      <c r="B2737" s="95" t="s">
        <v>2019</v>
      </c>
      <c r="C2737" s="91"/>
      <c r="D2737" s="91" t="s">
        <v>2072</v>
      </c>
      <c r="E2737" s="91" t="s">
        <v>2058</v>
      </c>
      <c r="F2737" s="91">
        <v>4</v>
      </c>
      <c r="G2737" s="175"/>
      <c r="H2737" s="158"/>
      <c r="I2737" s="158"/>
      <c r="J2737" s="158"/>
      <c r="K2737" s="158"/>
      <c r="L2737" s="158"/>
    </row>
    <row r="2738" spans="1:12" ht="15.75" x14ac:dyDescent="0.25">
      <c r="A2738" s="158"/>
      <c r="B2738" s="95" t="s">
        <v>2020</v>
      </c>
      <c r="C2738" s="92"/>
      <c r="D2738" s="91" t="s">
        <v>2072</v>
      </c>
      <c r="E2738" s="91" t="s">
        <v>2058</v>
      </c>
      <c r="F2738" s="91">
        <v>2</v>
      </c>
      <c r="G2738" s="175"/>
      <c r="H2738" s="158"/>
      <c r="I2738" s="158"/>
      <c r="J2738" s="158"/>
      <c r="K2738" s="158"/>
      <c r="L2738" s="158"/>
    </row>
    <row r="2739" spans="1:12" ht="18.75" x14ac:dyDescent="0.25">
      <c r="A2739" s="158"/>
      <c r="B2739" s="95" t="s">
        <v>2021</v>
      </c>
      <c r="C2739" s="91" t="s">
        <v>2022</v>
      </c>
      <c r="D2739" s="91"/>
      <c r="E2739" s="91" t="s">
        <v>2059</v>
      </c>
      <c r="F2739" s="91">
        <v>5</v>
      </c>
      <c r="G2739" s="175"/>
      <c r="H2739" s="158"/>
      <c r="I2739" s="158"/>
      <c r="J2739" s="158"/>
      <c r="K2739" s="158"/>
      <c r="L2739" s="158"/>
    </row>
    <row r="2740" spans="1:12" ht="34.5" x14ac:dyDescent="0.25">
      <c r="A2740" s="158"/>
      <c r="B2740" s="95" t="s">
        <v>2023</v>
      </c>
      <c r="C2740" s="91" t="s">
        <v>2022</v>
      </c>
      <c r="D2740" s="91"/>
      <c r="E2740" s="91" t="s">
        <v>2060</v>
      </c>
      <c r="F2740" s="91" t="s">
        <v>2061</v>
      </c>
      <c r="G2740" s="175"/>
      <c r="H2740" s="158"/>
      <c r="I2740" s="158"/>
      <c r="J2740" s="158"/>
      <c r="K2740" s="158"/>
      <c r="L2740" s="158"/>
    </row>
    <row r="2741" spans="1:12" ht="36" x14ac:dyDescent="0.25">
      <c r="A2741" s="158"/>
      <c r="B2741" s="95" t="s">
        <v>2024</v>
      </c>
      <c r="C2741" s="91" t="s">
        <v>2022</v>
      </c>
      <c r="D2741" s="91"/>
      <c r="E2741" s="91" t="s">
        <v>2060</v>
      </c>
      <c r="F2741" s="91">
        <v>1</v>
      </c>
      <c r="G2741" s="175"/>
      <c r="H2741" s="158"/>
      <c r="I2741" s="158"/>
      <c r="J2741" s="158"/>
      <c r="K2741" s="158"/>
      <c r="L2741" s="158"/>
    </row>
    <row r="2742" spans="1:12" ht="15.75" x14ac:dyDescent="0.25">
      <c r="A2742" s="158"/>
      <c r="B2742" s="95" t="s">
        <v>2025</v>
      </c>
      <c r="C2742" s="194"/>
      <c r="D2742" s="91"/>
      <c r="E2742" s="91"/>
      <c r="F2742" s="91">
        <v>1</v>
      </c>
      <c r="G2742" s="175"/>
      <c r="H2742" s="158"/>
      <c r="I2742" s="158"/>
      <c r="J2742" s="158"/>
      <c r="K2742" s="158"/>
      <c r="L2742" s="158"/>
    </row>
    <row r="2743" spans="1:12" ht="15.75" x14ac:dyDescent="0.25">
      <c r="A2743" s="158"/>
      <c r="B2743" s="95" t="s">
        <v>2026</v>
      </c>
      <c r="C2743" s="96"/>
      <c r="D2743" s="91"/>
      <c r="E2743" s="91"/>
      <c r="F2743" s="91" t="s">
        <v>2062</v>
      </c>
      <c r="G2743" s="175"/>
      <c r="H2743" s="158"/>
      <c r="I2743" s="158"/>
      <c r="J2743" s="158"/>
      <c r="K2743" s="158"/>
      <c r="L2743" s="158"/>
    </row>
    <row r="2744" spans="1:12" ht="15.75" x14ac:dyDescent="0.25">
      <c r="A2744" s="158"/>
      <c r="B2744" s="95" t="s">
        <v>2027</v>
      </c>
      <c r="C2744" s="194"/>
      <c r="D2744" s="91"/>
      <c r="E2744" s="91" t="s">
        <v>2063</v>
      </c>
      <c r="F2744" s="91">
        <v>1</v>
      </c>
      <c r="G2744" s="175"/>
      <c r="H2744" s="158"/>
      <c r="I2744" s="158"/>
      <c r="J2744" s="158"/>
      <c r="K2744" s="158"/>
      <c r="L2744" s="158"/>
    </row>
    <row r="2745" spans="1:12" ht="15.75" x14ac:dyDescent="0.25">
      <c r="A2745" s="158"/>
      <c r="B2745" s="95" t="s">
        <v>2028</v>
      </c>
      <c r="C2745" s="92"/>
      <c r="D2745" s="91"/>
      <c r="E2745" s="91"/>
      <c r="F2745" s="91">
        <v>1</v>
      </c>
      <c r="G2745" s="175"/>
      <c r="H2745" s="158"/>
      <c r="I2745" s="158"/>
      <c r="J2745" s="158"/>
      <c r="K2745" s="158"/>
      <c r="L2745" s="158"/>
    </row>
    <row r="2746" spans="1:12" ht="15.75" x14ac:dyDescent="0.25">
      <c r="A2746" s="158"/>
      <c r="B2746" s="95" t="s">
        <v>2029</v>
      </c>
      <c r="C2746" s="92"/>
      <c r="D2746" s="91"/>
      <c r="E2746" s="91" t="s">
        <v>2058</v>
      </c>
      <c r="F2746" s="91">
        <v>1</v>
      </c>
      <c r="G2746" s="175"/>
      <c r="H2746" s="158"/>
      <c r="I2746" s="158"/>
      <c r="J2746" s="158"/>
      <c r="K2746" s="158"/>
      <c r="L2746" s="158"/>
    </row>
    <row r="2747" spans="1:12" ht="31.5" x14ac:dyDescent="0.25">
      <c r="A2747" s="158"/>
      <c r="B2747" s="95" t="s">
        <v>2030</v>
      </c>
      <c r="C2747" s="92"/>
      <c r="D2747" s="91" t="s">
        <v>2073</v>
      </c>
      <c r="E2747" s="91" t="s">
        <v>30</v>
      </c>
      <c r="F2747" s="91">
        <v>3</v>
      </c>
      <c r="G2747" s="175"/>
      <c r="H2747" s="158"/>
      <c r="I2747" s="158"/>
      <c r="J2747" s="158"/>
      <c r="K2747" s="158"/>
      <c r="L2747" s="158"/>
    </row>
    <row r="2748" spans="1:12" ht="31.5" x14ac:dyDescent="0.25">
      <c r="A2748" s="158"/>
      <c r="B2748" s="95" t="s">
        <v>2031</v>
      </c>
      <c r="C2748" s="92"/>
      <c r="D2748" s="91" t="s">
        <v>2074</v>
      </c>
      <c r="E2748" s="91" t="s">
        <v>30</v>
      </c>
      <c r="F2748" s="91">
        <v>10</v>
      </c>
      <c r="G2748" s="175"/>
      <c r="H2748" s="158"/>
      <c r="I2748" s="158"/>
      <c r="J2748" s="158"/>
      <c r="K2748" s="158"/>
      <c r="L2748" s="158"/>
    </row>
    <row r="2749" spans="1:12" ht="15.75" x14ac:dyDescent="0.25">
      <c r="A2749" s="158"/>
      <c r="B2749" s="95" t="s">
        <v>2032</v>
      </c>
      <c r="C2749" s="96"/>
      <c r="D2749" s="91" t="s">
        <v>2075</v>
      </c>
      <c r="E2749" s="91" t="s">
        <v>2064</v>
      </c>
      <c r="F2749" s="91">
        <v>4</v>
      </c>
      <c r="G2749" s="175"/>
      <c r="H2749" s="158"/>
      <c r="I2749" s="158"/>
      <c r="J2749" s="158"/>
      <c r="K2749" s="158"/>
      <c r="L2749" s="158"/>
    </row>
    <row r="2750" spans="1:12" ht="15.75" x14ac:dyDescent="0.25">
      <c r="A2750" s="158"/>
      <c r="B2750" s="144" t="s">
        <v>2033</v>
      </c>
      <c r="C2750" s="92"/>
      <c r="D2750" s="91" t="s">
        <v>2071</v>
      </c>
      <c r="E2750" s="96" t="s">
        <v>2065</v>
      </c>
      <c r="F2750" s="96">
        <v>20</v>
      </c>
      <c r="G2750" s="175"/>
      <c r="H2750" s="158"/>
      <c r="I2750" s="158"/>
      <c r="J2750" s="158"/>
      <c r="K2750" s="158"/>
      <c r="L2750" s="158"/>
    </row>
    <row r="2751" spans="1:12" ht="15.75" x14ac:dyDescent="0.25">
      <c r="A2751" s="158"/>
      <c r="B2751" s="95" t="s">
        <v>2034</v>
      </c>
      <c r="C2751" s="92"/>
      <c r="D2751" s="91" t="s">
        <v>2071</v>
      </c>
      <c r="E2751" s="91" t="s">
        <v>2065</v>
      </c>
      <c r="F2751" s="91">
        <v>4</v>
      </c>
      <c r="G2751" s="175"/>
      <c r="H2751" s="158"/>
      <c r="I2751" s="158"/>
      <c r="J2751" s="158"/>
      <c r="K2751" s="158"/>
      <c r="L2751" s="158"/>
    </row>
    <row r="2752" spans="1:12" ht="15.75" x14ac:dyDescent="0.25">
      <c r="A2752" s="158"/>
      <c r="B2752" s="95" t="s">
        <v>2035</v>
      </c>
      <c r="C2752" s="92"/>
      <c r="D2752" s="91" t="s">
        <v>2071</v>
      </c>
      <c r="E2752" s="91" t="s">
        <v>30</v>
      </c>
      <c r="F2752" s="91">
        <v>1</v>
      </c>
      <c r="G2752" s="175"/>
      <c r="H2752" s="158"/>
      <c r="I2752" s="158"/>
      <c r="J2752" s="158"/>
      <c r="K2752" s="158"/>
      <c r="L2752" s="158"/>
    </row>
    <row r="2753" spans="1:12" ht="15.75" x14ac:dyDescent="0.25">
      <c r="A2753" s="158"/>
      <c r="B2753" s="95" t="s">
        <v>2036</v>
      </c>
      <c r="C2753" s="92"/>
      <c r="D2753" s="91" t="s">
        <v>2071</v>
      </c>
      <c r="E2753" s="91" t="s">
        <v>2065</v>
      </c>
      <c r="F2753" s="91">
        <v>1</v>
      </c>
      <c r="G2753" s="175"/>
      <c r="H2753" s="158"/>
      <c r="I2753" s="158"/>
      <c r="J2753" s="158"/>
      <c r="K2753" s="158"/>
      <c r="L2753" s="158"/>
    </row>
    <row r="2754" spans="1:12" ht="15.75" x14ac:dyDescent="0.25">
      <c r="A2754" s="158"/>
      <c r="B2754" s="95" t="s">
        <v>2037</v>
      </c>
      <c r="C2754" s="92"/>
      <c r="D2754" s="91" t="s">
        <v>2076</v>
      </c>
      <c r="E2754" s="91" t="s">
        <v>2056</v>
      </c>
      <c r="F2754" s="91">
        <v>1</v>
      </c>
      <c r="G2754" s="175"/>
      <c r="H2754" s="158"/>
      <c r="I2754" s="158"/>
      <c r="J2754" s="158"/>
      <c r="K2754" s="158"/>
      <c r="L2754" s="158"/>
    </row>
    <row r="2755" spans="1:12" ht="15.75" x14ac:dyDescent="0.25">
      <c r="A2755" s="158"/>
      <c r="B2755" s="95" t="s">
        <v>2038</v>
      </c>
      <c r="C2755" s="233"/>
      <c r="D2755" s="91" t="s">
        <v>2076</v>
      </c>
      <c r="E2755" s="91" t="s">
        <v>2056</v>
      </c>
      <c r="F2755" s="91">
        <v>1</v>
      </c>
      <c r="G2755" s="175"/>
      <c r="H2755" s="158"/>
      <c r="I2755" s="158"/>
      <c r="J2755" s="158"/>
      <c r="K2755" s="158"/>
      <c r="L2755" s="158"/>
    </row>
    <row r="2756" spans="1:12" ht="47.25" x14ac:dyDescent="0.25">
      <c r="A2756" s="158"/>
      <c r="B2756" s="95" t="s">
        <v>2085</v>
      </c>
      <c r="C2756" s="92"/>
      <c r="D2756" s="91" t="s">
        <v>2076</v>
      </c>
      <c r="E2756" s="91" t="s">
        <v>2056</v>
      </c>
      <c r="F2756" s="91">
        <v>1</v>
      </c>
      <c r="G2756" s="175"/>
      <c r="H2756" s="158"/>
      <c r="I2756" s="158"/>
      <c r="J2756" s="158"/>
      <c r="K2756" s="158"/>
      <c r="L2756" s="158"/>
    </row>
    <row r="2757" spans="1:12" ht="31.5" x14ac:dyDescent="0.25">
      <c r="A2757" s="158"/>
      <c r="B2757" s="95" t="s">
        <v>2039</v>
      </c>
      <c r="C2757" s="92"/>
      <c r="D2757" s="91" t="s">
        <v>2077</v>
      </c>
      <c r="E2757" s="91" t="s">
        <v>30</v>
      </c>
      <c r="F2757" s="91">
        <v>1</v>
      </c>
      <c r="G2757" s="175"/>
      <c r="H2757" s="158"/>
      <c r="I2757" s="158"/>
      <c r="J2757" s="158"/>
      <c r="K2757" s="158"/>
      <c r="L2757" s="158"/>
    </row>
    <row r="2758" spans="1:12" ht="31.5" x14ac:dyDescent="0.25">
      <c r="A2758" s="158"/>
      <c r="B2758" s="95" t="s">
        <v>2040</v>
      </c>
      <c r="C2758" s="92"/>
      <c r="D2758" s="91" t="s">
        <v>2078</v>
      </c>
      <c r="E2758" s="91" t="s">
        <v>30</v>
      </c>
      <c r="F2758" s="91">
        <v>1</v>
      </c>
      <c r="G2758" s="175"/>
      <c r="H2758" s="158"/>
      <c r="I2758" s="158"/>
      <c r="J2758" s="158"/>
      <c r="K2758" s="158"/>
      <c r="L2758" s="158"/>
    </row>
    <row r="2759" spans="1:12" ht="15.75" x14ac:dyDescent="0.25">
      <c r="A2759" s="158"/>
      <c r="B2759" s="95" t="s">
        <v>2041</v>
      </c>
      <c r="C2759" s="92"/>
      <c r="D2759" s="91" t="s">
        <v>2079</v>
      </c>
      <c r="E2759" s="91" t="s">
        <v>2065</v>
      </c>
      <c r="F2759" s="91">
        <v>3</v>
      </c>
      <c r="G2759" s="175"/>
      <c r="H2759" s="158"/>
      <c r="I2759" s="158"/>
      <c r="J2759" s="158"/>
      <c r="K2759" s="158"/>
      <c r="L2759" s="158"/>
    </row>
    <row r="2760" spans="1:12" ht="47.25" x14ac:dyDescent="0.25">
      <c r="A2760" s="158"/>
      <c r="B2760" s="95" t="s">
        <v>2042</v>
      </c>
      <c r="C2760" s="92"/>
      <c r="D2760" s="91" t="s">
        <v>2080</v>
      </c>
      <c r="E2760" s="91" t="s">
        <v>30</v>
      </c>
      <c r="F2760" s="91">
        <v>1</v>
      </c>
      <c r="G2760" s="175"/>
      <c r="H2760" s="158"/>
      <c r="I2760" s="158"/>
      <c r="J2760" s="158"/>
      <c r="K2760" s="158"/>
      <c r="L2760" s="158"/>
    </row>
    <row r="2761" spans="1:12" ht="47.25" x14ac:dyDescent="0.25">
      <c r="A2761" s="158"/>
      <c r="B2761" s="95" t="s">
        <v>2042</v>
      </c>
      <c r="C2761" s="92"/>
      <c r="D2761" s="91" t="s">
        <v>2081</v>
      </c>
      <c r="E2761" s="91" t="s">
        <v>30</v>
      </c>
      <c r="F2761" s="91">
        <v>1</v>
      </c>
      <c r="G2761" s="175"/>
      <c r="H2761" s="158"/>
      <c r="I2761" s="158"/>
      <c r="J2761" s="158"/>
      <c r="K2761" s="158"/>
      <c r="L2761" s="158"/>
    </row>
    <row r="2762" spans="1:12" ht="15.75" x14ac:dyDescent="0.25">
      <c r="A2762" s="158"/>
      <c r="B2762" s="95" t="s">
        <v>2043</v>
      </c>
      <c r="C2762" s="92"/>
      <c r="D2762" s="91" t="s">
        <v>821</v>
      </c>
      <c r="E2762" s="91" t="s">
        <v>30</v>
      </c>
      <c r="F2762" s="91">
        <v>3</v>
      </c>
      <c r="G2762" s="175"/>
      <c r="H2762" s="158"/>
      <c r="I2762" s="158"/>
      <c r="J2762" s="158"/>
      <c r="K2762" s="158"/>
      <c r="L2762" s="158"/>
    </row>
    <row r="2763" spans="1:12" ht="18.75" x14ac:dyDescent="0.25">
      <c r="A2763" s="158"/>
      <c r="B2763" s="95" t="s">
        <v>2044</v>
      </c>
      <c r="C2763" s="92"/>
      <c r="D2763" s="91"/>
      <c r="E2763" s="91" t="s">
        <v>2066</v>
      </c>
      <c r="F2763" s="91" t="s">
        <v>2062</v>
      </c>
      <c r="G2763" s="175"/>
      <c r="H2763" s="158"/>
      <c r="I2763" s="158"/>
      <c r="J2763" s="158"/>
      <c r="K2763" s="158"/>
      <c r="L2763" s="158"/>
    </row>
    <row r="2764" spans="1:12" ht="31.5" x14ac:dyDescent="0.25">
      <c r="A2764" s="158"/>
      <c r="B2764" s="95" t="s">
        <v>2045</v>
      </c>
      <c r="C2764" s="96"/>
      <c r="D2764" s="91" t="s">
        <v>2082</v>
      </c>
      <c r="E2764" s="91" t="s">
        <v>30</v>
      </c>
      <c r="F2764" s="91">
        <v>10</v>
      </c>
      <c r="G2764" s="175"/>
      <c r="H2764" s="158"/>
      <c r="I2764" s="158"/>
      <c r="J2764" s="158"/>
      <c r="K2764" s="158"/>
      <c r="L2764" s="158"/>
    </row>
    <row r="2765" spans="1:12" ht="15.75" x14ac:dyDescent="0.25">
      <c r="A2765" s="158"/>
      <c r="B2765" s="95" t="s">
        <v>2046</v>
      </c>
      <c r="C2765" s="96"/>
      <c r="D2765" s="91" t="s">
        <v>2071</v>
      </c>
      <c r="E2765" s="91" t="s">
        <v>30</v>
      </c>
      <c r="F2765" s="91">
        <v>1</v>
      </c>
      <c r="G2765" s="175"/>
      <c r="H2765" s="158"/>
      <c r="I2765" s="158"/>
      <c r="J2765" s="158"/>
      <c r="K2765" s="158"/>
      <c r="L2765" s="158"/>
    </row>
    <row r="2766" spans="1:12" ht="15.75" x14ac:dyDescent="0.25">
      <c r="A2766" s="158"/>
      <c r="B2766" s="95" t="s">
        <v>2047</v>
      </c>
      <c r="C2766" s="91" t="s">
        <v>2048</v>
      </c>
      <c r="D2766" s="91" t="s">
        <v>1113</v>
      </c>
      <c r="E2766" s="91" t="s">
        <v>31</v>
      </c>
      <c r="F2766" s="91">
        <v>1</v>
      </c>
      <c r="G2766" s="175"/>
      <c r="H2766" s="158"/>
      <c r="I2766" s="158"/>
      <c r="J2766" s="158"/>
      <c r="K2766" s="158"/>
      <c r="L2766" s="158"/>
    </row>
    <row r="2767" spans="1:12" ht="15.75" x14ac:dyDescent="0.25">
      <c r="A2767" s="158"/>
      <c r="B2767" s="95" t="s">
        <v>2049</v>
      </c>
      <c r="C2767" s="96"/>
      <c r="D2767" s="91" t="s">
        <v>2079</v>
      </c>
      <c r="E2767" s="91" t="s">
        <v>30</v>
      </c>
      <c r="F2767" s="91">
        <v>4</v>
      </c>
      <c r="G2767" s="175"/>
      <c r="H2767" s="158"/>
      <c r="I2767" s="158"/>
      <c r="J2767" s="158"/>
      <c r="K2767" s="158"/>
      <c r="L2767" s="158"/>
    </row>
    <row r="2768" spans="1:12" ht="31.5" x14ac:dyDescent="0.25">
      <c r="A2768" s="158"/>
      <c r="B2768" s="95" t="s">
        <v>2050</v>
      </c>
      <c r="C2768" s="92"/>
      <c r="D2768" s="91" t="s">
        <v>2083</v>
      </c>
      <c r="E2768" s="91" t="s">
        <v>31</v>
      </c>
      <c r="F2768" s="91">
        <v>1</v>
      </c>
      <c r="G2768" s="175"/>
      <c r="H2768" s="158"/>
      <c r="I2768" s="158"/>
      <c r="J2768" s="158"/>
      <c r="K2768" s="158"/>
      <c r="L2768" s="158"/>
    </row>
    <row r="2769" spans="1:12" ht="31.5" x14ac:dyDescent="0.25">
      <c r="A2769" s="158"/>
      <c r="B2769" s="95" t="s">
        <v>2051</v>
      </c>
      <c r="C2769" s="92"/>
      <c r="D2769" s="91" t="s">
        <v>2083</v>
      </c>
      <c r="E2769" s="91" t="s">
        <v>31</v>
      </c>
      <c r="F2769" s="91">
        <v>1</v>
      </c>
      <c r="G2769" s="175"/>
      <c r="H2769" s="158"/>
      <c r="I2769" s="158"/>
      <c r="J2769" s="158"/>
      <c r="K2769" s="158"/>
      <c r="L2769" s="158"/>
    </row>
    <row r="2770" spans="1:12" ht="31.5" x14ac:dyDescent="0.25">
      <c r="A2770" s="158"/>
      <c r="B2770" s="95" t="s">
        <v>2052</v>
      </c>
      <c r="C2770" s="92"/>
      <c r="D2770" s="91" t="s">
        <v>2083</v>
      </c>
      <c r="E2770" s="91" t="s">
        <v>31</v>
      </c>
      <c r="F2770" s="91">
        <v>1</v>
      </c>
      <c r="G2770" s="175"/>
      <c r="H2770" s="158"/>
      <c r="I2770" s="158"/>
      <c r="J2770" s="158"/>
      <c r="K2770" s="158"/>
      <c r="L2770" s="158"/>
    </row>
    <row r="2771" spans="1:12" ht="31.5" x14ac:dyDescent="0.25">
      <c r="A2771" s="158"/>
      <c r="B2771" s="95" t="s">
        <v>2053</v>
      </c>
      <c r="C2771" s="92"/>
      <c r="D2771" s="91" t="s">
        <v>2084</v>
      </c>
      <c r="E2771" s="91" t="s">
        <v>2057</v>
      </c>
      <c r="F2771" s="91">
        <v>10</v>
      </c>
      <c r="G2771" s="175"/>
      <c r="H2771" s="158"/>
      <c r="I2771" s="158"/>
      <c r="J2771" s="158"/>
      <c r="K2771" s="158"/>
      <c r="L2771" s="158"/>
    </row>
    <row r="2772" spans="1:12" ht="15.75" x14ac:dyDescent="0.25">
      <c r="A2772" s="158"/>
      <c r="B2772" s="95" t="s">
        <v>2054</v>
      </c>
      <c r="C2772" s="92"/>
      <c r="D2772" s="91"/>
      <c r="E2772" s="91" t="s">
        <v>2067</v>
      </c>
      <c r="F2772" s="91">
        <v>3</v>
      </c>
      <c r="G2772" s="158"/>
      <c r="H2772" s="158"/>
      <c r="I2772" s="158"/>
      <c r="J2772" s="158"/>
      <c r="K2772" s="158"/>
      <c r="L2772" s="158"/>
    </row>
    <row r="2773" spans="1:12" ht="15.75" x14ac:dyDescent="0.25">
      <c r="A2773" s="237"/>
      <c r="B2773" s="95" t="s">
        <v>2055</v>
      </c>
      <c r="C2773" s="96"/>
      <c r="D2773" s="91" t="s">
        <v>2069</v>
      </c>
      <c r="E2773" s="91" t="s">
        <v>2056</v>
      </c>
      <c r="F2773" s="91">
        <v>1</v>
      </c>
      <c r="G2773" s="158"/>
      <c r="H2773" s="158"/>
      <c r="I2773" s="158"/>
      <c r="J2773" s="158"/>
      <c r="K2773" s="158"/>
      <c r="L2773" s="158"/>
    </row>
    <row r="2774" spans="1:12" s="227" customFormat="1" ht="31.5" x14ac:dyDescent="0.25">
      <c r="A2774" s="239">
        <v>10</v>
      </c>
      <c r="B2774" s="240" t="s">
        <v>2086</v>
      </c>
      <c r="C2774" s="214"/>
      <c r="D2774" s="241"/>
      <c r="E2774" s="241"/>
      <c r="F2774" s="241"/>
      <c r="G2774" s="229"/>
      <c r="H2774" s="242">
        <f>SUM(H2775:H2971)</f>
        <v>19030783800</v>
      </c>
      <c r="I2774" s="229"/>
      <c r="J2774" s="229"/>
      <c r="K2774" s="229"/>
      <c r="L2774" s="229"/>
    </row>
    <row r="2775" spans="1:12" ht="31.5" x14ac:dyDescent="0.25">
      <c r="A2775" s="141">
        <v>1</v>
      </c>
      <c r="B2775" s="90" t="s">
        <v>2087</v>
      </c>
      <c r="C2775" s="141">
        <v>8042524</v>
      </c>
      <c r="D2775" s="141" t="s">
        <v>396</v>
      </c>
      <c r="E2775" s="136" t="s">
        <v>31</v>
      </c>
      <c r="F2775" s="91">
        <v>8</v>
      </c>
      <c r="G2775" s="242">
        <v>357000000</v>
      </c>
      <c r="H2775" s="242">
        <f>+F2775*G2775</f>
        <v>2856000000</v>
      </c>
      <c r="I2775" s="158"/>
      <c r="J2775" s="158"/>
      <c r="K2775" s="158"/>
      <c r="L2775" s="158"/>
    </row>
    <row r="2776" spans="1:12" ht="31.5" x14ac:dyDescent="0.25">
      <c r="A2776" s="91"/>
      <c r="B2776" s="95" t="s">
        <v>2088</v>
      </c>
      <c r="C2776" s="91"/>
      <c r="D2776" s="91"/>
      <c r="E2776" s="137"/>
      <c r="F2776" s="173"/>
      <c r="G2776" s="138"/>
      <c r="H2776" s="158"/>
      <c r="I2776" s="158"/>
      <c r="J2776" s="158"/>
      <c r="K2776" s="158"/>
      <c r="L2776" s="158"/>
    </row>
    <row r="2777" spans="1:12" ht="31.5" x14ac:dyDescent="0.25">
      <c r="A2777" s="91"/>
      <c r="B2777" s="95" t="s">
        <v>2089</v>
      </c>
      <c r="C2777" s="238"/>
      <c r="D2777" s="238"/>
      <c r="E2777" s="137"/>
      <c r="F2777" s="173"/>
      <c r="G2777" s="138"/>
      <c r="H2777" s="158"/>
      <c r="I2777" s="158"/>
      <c r="J2777" s="158"/>
      <c r="K2777" s="158"/>
      <c r="L2777" s="158"/>
    </row>
    <row r="2778" spans="1:12" ht="15.75" x14ac:dyDescent="0.25">
      <c r="A2778" s="91"/>
      <c r="B2778" s="95" t="s">
        <v>295</v>
      </c>
      <c r="C2778" s="238"/>
      <c r="D2778" s="238"/>
      <c r="E2778" s="137"/>
      <c r="F2778" s="173"/>
      <c r="G2778" s="138"/>
      <c r="H2778" s="158"/>
      <c r="I2778" s="158"/>
      <c r="J2778" s="158"/>
      <c r="K2778" s="158"/>
      <c r="L2778" s="158"/>
    </row>
    <row r="2779" spans="1:12" ht="31.5" x14ac:dyDescent="0.25">
      <c r="A2779" s="91"/>
      <c r="B2779" s="95" t="s">
        <v>2090</v>
      </c>
      <c r="C2779" s="238"/>
      <c r="D2779" s="238"/>
      <c r="E2779" s="137"/>
      <c r="F2779" s="173"/>
      <c r="G2779" s="138"/>
      <c r="H2779" s="158"/>
      <c r="I2779" s="158"/>
      <c r="J2779" s="158"/>
      <c r="K2779" s="158"/>
      <c r="L2779" s="158"/>
    </row>
    <row r="2780" spans="1:12" ht="15.75" x14ac:dyDescent="0.25">
      <c r="A2780" s="91"/>
      <c r="B2780" s="95" t="s">
        <v>2091</v>
      </c>
      <c r="C2780" s="238"/>
      <c r="D2780" s="238"/>
      <c r="E2780" s="137"/>
      <c r="F2780" s="173"/>
      <c r="G2780" s="138"/>
      <c r="H2780" s="158"/>
      <c r="I2780" s="158"/>
      <c r="J2780" s="158"/>
      <c r="K2780" s="158"/>
      <c r="L2780" s="158"/>
    </row>
    <row r="2781" spans="1:12" ht="31.5" x14ac:dyDescent="0.25">
      <c r="A2781" s="91"/>
      <c r="B2781" s="95" t="s">
        <v>2092</v>
      </c>
      <c r="C2781" s="238"/>
      <c r="D2781" s="238"/>
      <c r="E2781" s="137"/>
      <c r="F2781" s="173"/>
      <c r="G2781" s="138"/>
      <c r="H2781" s="158"/>
      <c r="I2781" s="158"/>
      <c r="J2781" s="158"/>
      <c r="K2781" s="158"/>
      <c r="L2781" s="158"/>
    </row>
    <row r="2782" spans="1:12" ht="15.75" x14ac:dyDescent="0.25">
      <c r="A2782" s="91"/>
      <c r="B2782" s="95" t="s">
        <v>2093</v>
      </c>
      <c r="C2782" s="238"/>
      <c r="D2782" s="238"/>
      <c r="E2782" s="137"/>
      <c r="F2782" s="173"/>
      <c r="G2782" s="138"/>
      <c r="H2782" s="158"/>
      <c r="I2782" s="158"/>
      <c r="J2782" s="158"/>
      <c r="K2782" s="158"/>
      <c r="L2782" s="158"/>
    </row>
    <row r="2783" spans="1:12" ht="15.75" x14ac:dyDescent="0.25">
      <c r="A2783" s="91"/>
      <c r="B2783" s="95" t="s">
        <v>2094</v>
      </c>
      <c r="C2783" s="238"/>
      <c r="D2783" s="238"/>
      <c r="E2783" s="137"/>
      <c r="F2783" s="173"/>
      <c r="G2783" s="138"/>
      <c r="H2783" s="158"/>
      <c r="I2783" s="158"/>
      <c r="J2783" s="158"/>
      <c r="K2783" s="158"/>
      <c r="L2783" s="158"/>
    </row>
    <row r="2784" spans="1:12" ht="31.5" x14ac:dyDescent="0.25">
      <c r="A2784" s="91"/>
      <c r="B2784" s="95" t="s">
        <v>2095</v>
      </c>
      <c r="C2784" s="238"/>
      <c r="D2784" s="238"/>
      <c r="E2784" s="137"/>
      <c r="F2784" s="173"/>
      <c r="G2784" s="138"/>
      <c r="H2784" s="158"/>
      <c r="I2784" s="158"/>
      <c r="J2784" s="158"/>
      <c r="K2784" s="158"/>
      <c r="L2784" s="158"/>
    </row>
    <row r="2785" spans="1:12" ht="31.5" x14ac:dyDescent="0.25">
      <c r="A2785" s="91"/>
      <c r="B2785" s="95" t="s">
        <v>2096</v>
      </c>
      <c r="C2785" s="91"/>
      <c r="D2785" s="91"/>
      <c r="E2785" s="137"/>
      <c r="F2785" s="173"/>
      <c r="G2785" s="138"/>
      <c r="H2785" s="158"/>
      <c r="I2785" s="158"/>
      <c r="J2785" s="158"/>
      <c r="K2785" s="158"/>
      <c r="L2785" s="158"/>
    </row>
    <row r="2786" spans="1:12" ht="31.5" x14ac:dyDescent="0.25">
      <c r="A2786" s="91"/>
      <c r="B2786" s="95" t="s">
        <v>2097</v>
      </c>
      <c r="C2786" s="238"/>
      <c r="D2786" s="238"/>
      <c r="E2786" s="137"/>
      <c r="F2786" s="173"/>
      <c r="G2786" s="138"/>
      <c r="H2786" s="158"/>
      <c r="I2786" s="158"/>
      <c r="J2786" s="158"/>
      <c r="K2786" s="158"/>
      <c r="L2786" s="158"/>
    </row>
    <row r="2787" spans="1:12" ht="15.75" x14ac:dyDescent="0.25">
      <c r="A2787" s="91"/>
      <c r="B2787" s="95" t="s">
        <v>2098</v>
      </c>
      <c r="C2787" s="238"/>
      <c r="D2787" s="238"/>
      <c r="E2787" s="137"/>
      <c r="F2787" s="173"/>
      <c r="G2787" s="138"/>
      <c r="H2787" s="158"/>
      <c r="I2787" s="158"/>
      <c r="J2787" s="158"/>
      <c r="K2787" s="158"/>
      <c r="L2787" s="158"/>
    </row>
    <row r="2788" spans="1:12" ht="31.5" x14ac:dyDescent="0.25">
      <c r="A2788" s="91"/>
      <c r="B2788" s="95" t="s">
        <v>2099</v>
      </c>
      <c r="C2788" s="238"/>
      <c r="D2788" s="238"/>
      <c r="E2788" s="137"/>
      <c r="F2788" s="173"/>
      <c r="G2788" s="138"/>
      <c r="H2788" s="158"/>
      <c r="I2788" s="158"/>
      <c r="J2788" s="158"/>
      <c r="K2788" s="158"/>
      <c r="L2788" s="158"/>
    </row>
    <row r="2789" spans="1:12" ht="15.75" x14ac:dyDescent="0.25">
      <c r="A2789" s="91"/>
      <c r="B2789" s="95" t="s">
        <v>2100</v>
      </c>
      <c r="C2789" s="238"/>
      <c r="D2789" s="238"/>
      <c r="E2789" s="137"/>
      <c r="F2789" s="173"/>
      <c r="G2789" s="138"/>
      <c r="H2789" s="158"/>
      <c r="I2789" s="158"/>
      <c r="J2789" s="158"/>
      <c r="K2789" s="158"/>
      <c r="L2789" s="158"/>
    </row>
    <row r="2790" spans="1:12" ht="15.75" x14ac:dyDescent="0.25">
      <c r="A2790" s="91"/>
      <c r="B2790" s="95" t="s">
        <v>2101</v>
      </c>
      <c r="C2790" s="238"/>
      <c r="D2790" s="238"/>
      <c r="E2790" s="137"/>
      <c r="F2790" s="173"/>
      <c r="G2790" s="138"/>
      <c r="H2790" s="158"/>
      <c r="I2790" s="158"/>
      <c r="J2790" s="158"/>
      <c r="K2790" s="158"/>
      <c r="L2790" s="158"/>
    </row>
    <row r="2791" spans="1:12" ht="31.5" x14ac:dyDescent="0.25">
      <c r="A2791" s="91"/>
      <c r="B2791" s="95" t="s">
        <v>2102</v>
      </c>
      <c r="C2791" s="91"/>
      <c r="D2791" s="91"/>
      <c r="E2791" s="137"/>
      <c r="F2791" s="173"/>
      <c r="G2791" s="138"/>
      <c r="H2791" s="158"/>
      <c r="I2791" s="158"/>
      <c r="J2791" s="158"/>
      <c r="K2791" s="158"/>
      <c r="L2791" s="158"/>
    </row>
    <row r="2792" spans="1:12" ht="47.25" x14ac:dyDescent="0.25">
      <c r="A2792" s="91"/>
      <c r="B2792" s="95" t="s">
        <v>2103</v>
      </c>
      <c r="C2792" s="91"/>
      <c r="D2792" s="91"/>
      <c r="E2792" s="137"/>
      <c r="F2792" s="173"/>
      <c r="G2792" s="138"/>
      <c r="H2792" s="158"/>
      <c r="I2792" s="158"/>
      <c r="J2792" s="158"/>
      <c r="K2792" s="158"/>
      <c r="L2792" s="158"/>
    </row>
    <row r="2793" spans="1:12" ht="31.5" x14ac:dyDescent="0.25">
      <c r="A2793" s="91"/>
      <c r="B2793" s="95" t="s">
        <v>2104</v>
      </c>
      <c r="C2793" s="91"/>
      <c r="D2793" s="91"/>
      <c r="E2793" s="137"/>
      <c r="F2793" s="173"/>
      <c r="G2793" s="138"/>
      <c r="H2793" s="158"/>
      <c r="I2793" s="158"/>
      <c r="J2793" s="158"/>
      <c r="K2793" s="158"/>
      <c r="L2793" s="158"/>
    </row>
    <row r="2794" spans="1:12" ht="78.75" x14ac:dyDescent="0.25">
      <c r="A2794" s="91"/>
      <c r="B2794" s="95" t="s">
        <v>2105</v>
      </c>
      <c r="C2794" s="91"/>
      <c r="D2794" s="91"/>
      <c r="E2794" s="137"/>
      <c r="F2794" s="173"/>
      <c r="G2794" s="138"/>
      <c r="H2794" s="158"/>
      <c r="I2794" s="158"/>
      <c r="J2794" s="158"/>
      <c r="K2794" s="158"/>
      <c r="L2794" s="158"/>
    </row>
    <row r="2795" spans="1:12" ht="47.25" x14ac:dyDescent="0.25">
      <c r="A2795" s="91"/>
      <c r="B2795" s="95" t="s">
        <v>2106</v>
      </c>
      <c r="C2795" s="91"/>
      <c r="D2795" s="91"/>
      <c r="E2795" s="137"/>
      <c r="F2795" s="173"/>
      <c r="G2795" s="138"/>
      <c r="H2795" s="158"/>
      <c r="I2795" s="158"/>
      <c r="J2795" s="158"/>
      <c r="K2795" s="158"/>
      <c r="L2795" s="158"/>
    </row>
    <row r="2796" spans="1:12" ht="110.25" x14ac:dyDescent="0.25">
      <c r="A2796" s="91"/>
      <c r="B2796" s="95" t="s">
        <v>2107</v>
      </c>
      <c r="C2796" s="91"/>
      <c r="D2796" s="91"/>
      <c r="E2796" s="137"/>
      <c r="F2796" s="173"/>
      <c r="G2796" s="138"/>
      <c r="H2796" s="158"/>
      <c r="I2796" s="158"/>
      <c r="J2796" s="158"/>
      <c r="K2796" s="158"/>
      <c r="L2796" s="158"/>
    </row>
    <row r="2797" spans="1:12" ht="15.75" x14ac:dyDescent="0.25">
      <c r="A2797" s="91"/>
      <c r="B2797" s="95" t="s">
        <v>2108</v>
      </c>
      <c r="C2797" s="91"/>
      <c r="D2797" s="91"/>
      <c r="E2797" s="137"/>
      <c r="F2797" s="173"/>
      <c r="G2797" s="138"/>
      <c r="H2797" s="158"/>
      <c r="I2797" s="158"/>
      <c r="J2797" s="158"/>
      <c r="K2797" s="158"/>
      <c r="L2797" s="158"/>
    </row>
    <row r="2798" spans="1:12" ht="63" x14ac:dyDescent="0.25">
      <c r="A2798" s="91"/>
      <c r="B2798" s="95" t="s">
        <v>2109</v>
      </c>
      <c r="C2798" s="91"/>
      <c r="D2798" s="91"/>
      <c r="E2798" s="137"/>
      <c r="F2798" s="173"/>
      <c r="G2798" s="138"/>
      <c r="H2798" s="158"/>
      <c r="I2798" s="158"/>
      <c r="J2798" s="158"/>
      <c r="K2798" s="158"/>
      <c r="L2798" s="158"/>
    </row>
    <row r="2799" spans="1:12" ht="15.75" x14ac:dyDescent="0.25">
      <c r="A2799" s="91"/>
      <c r="B2799" s="95" t="s">
        <v>2110</v>
      </c>
      <c r="C2799" s="91"/>
      <c r="D2799" s="91"/>
      <c r="E2799" s="137"/>
      <c r="F2799" s="173"/>
      <c r="G2799" s="138"/>
      <c r="H2799" s="158"/>
      <c r="I2799" s="158"/>
      <c r="J2799" s="158"/>
      <c r="K2799" s="158"/>
      <c r="L2799" s="158"/>
    </row>
    <row r="2800" spans="1:12" ht="31.5" x14ac:dyDescent="0.25">
      <c r="A2800" s="91"/>
      <c r="B2800" s="95" t="s">
        <v>2111</v>
      </c>
      <c r="C2800" s="91"/>
      <c r="D2800" s="91"/>
      <c r="E2800" s="137"/>
      <c r="F2800" s="173"/>
      <c r="G2800" s="138"/>
      <c r="H2800" s="158"/>
      <c r="I2800" s="158"/>
      <c r="J2800" s="158"/>
      <c r="K2800" s="158"/>
      <c r="L2800" s="158"/>
    </row>
    <row r="2801" spans="1:12" ht="31.5" x14ac:dyDescent="0.25">
      <c r="A2801" s="91"/>
      <c r="B2801" s="95" t="s">
        <v>2112</v>
      </c>
      <c r="C2801" s="91"/>
      <c r="D2801" s="91"/>
      <c r="E2801" s="137"/>
      <c r="F2801" s="173"/>
      <c r="G2801" s="138"/>
      <c r="H2801" s="158"/>
      <c r="I2801" s="158"/>
      <c r="J2801" s="158"/>
      <c r="K2801" s="158"/>
      <c r="L2801" s="158"/>
    </row>
    <row r="2802" spans="1:12" ht="15.75" x14ac:dyDescent="0.25">
      <c r="A2802" s="91"/>
      <c r="B2802" s="95" t="s">
        <v>2113</v>
      </c>
      <c r="C2802" s="91"/>
      <c r="D2802" s="91"/>
      <c r="E2802" s="137"/>
      <c r="F2802" s="173"/>
      <c r="G2802" s="138"/>
      <c r="H2802" s="158"/>
      <c r="I2802" s="158"/>
      <c r="J2802" s="158"/>
      <c r="K2802" s="158"/>
      <c r="L2802" s="158"/>
    </row>
    <row r="2803" spans="1:12" ht="47.25" x14ac:dyDescent="0.25">
      <c r="A2803" s="95"/>
      <c r="B2803" s="95" t="s">
        <v>2114</v>
      </c>
      <c r="C2803" s="95"/>
      <c r="D2803" s="95"/>
      <c r="E2803" s="137"/>
      <c r="F2803" s="173"/>
      <c r="G2803" s="138"/>
      <c r="H2803" s="158"/>
      <c r="I2803" s="158"/>
      <c r="J2803" s="158"/>
      <c r="K2803" s="158"/>
      <c r="L2803" s="158"/>
    </row>
    <row r="2804" spans="1:12" ht="31.5" x14ac:dyDescent="0.25">
      <c r="A2804" s="95"/>
      <c r="B2804" s="95" t="s">
        <v>2115</v>
      </c>
      <c r="C2804" s="95"/>
      <c r="D2804" s="95"/>
      <c r="E2804" s="137"/>
      <c r="F2804" s="173"/>
      <c r="G2804" s="138"/>
      <c r="H2804" s="158"/>
      <c r="I2804" s="158"/>
      <c r="J2804" s="158"/>
      <c r="K2804" s="158"/>
      <c r="L2804" s="158"/>
    </row>
    <row r="2805" spans="1:12" ht="31.5" x14ac:dyDescent="0.25">
      <c r="A2805" s="91"/>
      <c r="B2805" s="95" t="s">
        <v>2116</v>
      </c>
      <c r="C2805" s="91"/>
      <c r="D2805" s="91"/>
      <c r="E2805" s="137"/>
      <c r="F2805" s="173"/>
      <c r="G2805" s="138"/>
      <c r="H2805" s="158"/>
      <c r="I2805" s="158"/>
      <c r="J2805" s="158"/>
      <c r="K2805" s="158"/>
      <c r="L2805" s="158"/>
    </row>
    <row r="2806" spans="1:12" ht="47.25" x14ac:dyDescent="0.25">
      <c r="A2806" s="91"/>
      <c r="B2806" s="95" t="s">
        <v>2117</v>
      </c>
      <c r="C2806" s="91"/>
      <c r="D2806" s="91"/>
      <c r="E2806" s="137"/>
      <c r="F2806" s="173"/>
      <c r="G2806" s="138"/>
      <c r="H2806" s="158"/>
      <c r="I2806" s="158"/>
      <c r="J2806" s="158"/>
      <c r="K2806" s="158"/>
      <c r="L2806" s="158"/>
    </row>
    <row r="2807" spans="1:12" ht="31.5" x14ac:dyDescent="0.25">
      <c r="A2807" s="91"/>
      <c r="B2807" s="95" t="s">
        <v>2118</v>
      </c>
      <c r="C2807" s="91"/>
      <c r="D2807" s="91"/>
      <c r="E2807" s="137"/>
      <c r="F2807" s="173"/>
      <c r="G2807" s="138"/>
      <c r="H2807" s="158"/>
      <c r="I2807" s="158"/>
      <c r="J2807" s="158"/>
      <c r="K2807" s="158"/>
      <c r="L2807" s="158"/>
    </row>
    <row r="2808" spans="1:12" ht="31.5" x14ac:dyDescent="0.25">
      <c r="A2808" s="91"/>
      <c r="B2808" s="95" t="s">
        <v>2119</v>
      </c>
      <c r="C2808" s="91"/>
      <c r="D2808" s="91"/>
      <c r="E2808" s="137"/>
      <c r="F2808" s="173"/>
      <c r="G2808" s="138"/>
      <c r="H2808" s="158"/>
      <c r="I2808" s="158"/>
      <c r="J2808" s="158"/>
      <c r="K2808" s="158"/>
      <c r="L2808" s="158"/>
    </row>
    <row r="2809" spans="1:12" ht="31.5" x14ac:dyDescent="0.25">
      <c r="A2809" s="91"/>
      <c r="B2809" s="95" t="s">
        <v>2120</v>
      </c>
      <c r="C2809" s="91"/>
      <c r="D2809" s="91"/>
      <c r="E2809" s="137"/>
      <c r="F2809" s="173"/>
      <c r="G2809" s="138"/>
      <c r="H2809" s="158"/>
      <c r="I2809" s="158"/>
      <c r="J2809" s="158"/>
      <c r="K2809" s="158"/>
      <c r="L2809" s="158"/>
    </row>
    <row r="2810" spans="1:12" ht="31.5" x14ac:dyDescent="0.25">
      <c r="A2810" s="91"/>
      <c r="B2810" s="95" t="s">
        <v>2121</v>
      </c>
      <c r="C2810" s="91"/>
      <c r="D2810" s="91"/>
      <c r="E2810" s="137"/>
      <c r="F2810" s="173"/>
      <c r="G2810" s="138"/>
      <c r="H2810" s="158"/>
      <c r="I2810" s="158"/>
      <c r="J2810" s="158"/>
      <c r="K2810" s="158"/>
      <c r="L2810" s="158"/>
    </row>
    <row r="2811" spans="1:12" ht="31.5" x14ac:dyDescent="0.25">
      <c r="A2811" s="91"/>
      <c r="B2811" s="95" t="s">
        <v>2122</v>
      </c>
      <c r="C2811" s="91"/>
      <c r="D2811" s="91"/>
      <c r="E2811" s="137"/>
      <c r="F2811" s="173"/>
      <c r="G2811" s="138"/>
      <c r="H2811" s="158"/>
      <c r="I2811" s="158"/>
      <c r="J2811" s="158"/>
      <c r="K2811" s="158"/>
      <c r="L2811" s="158"/>
    </row>
    <row r="2812" spans="1:12" ht="31.5" x14ac:dyDescent="0.25">
      <c r="A2812" s="91"/>
      <c r="B2812" s="95" t="s">
        <v>2123</v>
      </c>
      <c r="C2812" s="91"/>
      <c r="D2812" s="91"/>
      <c r="E2812" s="137"/>
      <c r="F2812" s="173"/>
      <c r="G2812" s="138"/>
      <c r="H2812" s="158"/>
      <c r="I2812" s="158"/>
      <c r="J2812" s="158"/>
      <c r="K2812" s="158"/>
      <c r="L2812" s="158"/>
    </row>
    <row r="2813" spans="1:12" ht="31.5" x14ac:dyDescent="0.25">
      <c r="A2813" s="91"/>
      <c r="B2813" s="95" t="s">
        <v>2124</v>
      </c>
      <c r="C2813" s="91"/>
      <c r="D2813" s="91"/>
      <c r="E2813" s="137"/>
      <c r="F2813" s="173"/>
      <c r="G2813" s="138"/>
      <c r="H2813" s="158"/>
      <c r="I2813" s="158"/>
      <c r="J2813" s="158"/>
      <c r="K2813" s="158"/>
      <c r="L2813" s="158"/>
    </row>
    <row r="2814" spans="1:12" ht="31.5" x14ac:dyDescent="0.25">
      <c r="A2814" s="91"/>
      <c r="B2814" s="95" t="s">
        <v>2125</v>
      </c>
      <c r="C2814" s="91"/>
      <c r="D2814" s="91"/>
      <c r="E2814" s="137"/>
      <c r="F2814" s="173"/>
      <c r="G2814" s="138"/>
      <c r="H2814" s="158"/>
      <c r="I2814" s="158"/>
      <c r="J2814" s="158"/>
      <c r="K2814" s="158"/>
      <c r="L2814" s="158"/>
    </row>
    <row r="2815" spans="1:12" ht="31.5" x14ac:dyDescent="0.25">
      <c r="A2815" s="91"/>
      <c r="B2815" s="95" t="s">
        <v>2126</v>
      </c>
      <c r="C2815" s="91"/>
      <c r="D2815" s="91"/>
      <c r="E2815" s="137"/>
      <c r="F2815" s="173"/>
      <c r="G2815" s="138"/>
      <c r="H2815" s="158"/>
      <c r="I2815" s="158"/>
      <c r="J2815" s="158"/>
      <c r="K2815" s="158"/>
      <c r="L2815" s="158"/>
    </row>
    <row r="2816" spans="1:12" ht="31.5" x14ac:dyDescent="0.25">
      <c r="A2816" s="91"/>
      <c r="B2816" s="95" t="s">
        <v>2127</v>
      </c>
      <c r="C2816" s="91"/>
      <c r="D2816" s="91"/>
      <c r="E2816" s="137"/>
      <c r="F2816" s="173"/>
      <c r="G2816" s="138"/>
      <c r="H2816" s="158"/>
      <c r="I2816" s="158"/>
      <c r="J2816" s="158"/>
      <c r="K2816" s="158"/>
      <c r="L2816" s="158"/>
    </row>
    <row r="2817" spans="1:12" ht="15.75" x14ac:dyDescent="0.25">
      <c r="A2817" s="141" t="s">
        <v>1195</v>
      </c>
      <c r="B2817" s="90" t="s">
        <v>2128</v>
      </c>
      <c r="C2817" s="141">
        <v>533036</v>
      </c>
      <c r="D2817" s="141" t="s">
        <v>396</v>
      </c>
      <c r="E2817" s="136" t="s">
        <v>31</v>
      </c>
      <c r="F2817" s="136">
        <v>2</v>
      </c>
      <c r="G2817" s="242">
        <v>274050000</v>
      </c>
      <c r="H2817" s="242">
        <f>+G2817*F2817</f>
        <v>548100000</v>
      </c>
      <c r="I2817" s="158"/>
      <c r="J2817" s="158"/>
      <c r="K2817" s="158"/>
      <c r="L2817" s="158"/>
    </row>
    <row r="2818" spans="1:12" ht="31.5" x14ac:dyDescent="0.25">
      <c r="A2818" s="91"/>
      <c r="B2818" s="95" t="s">
        <v>2129</v>
      </c>
      <c r="C2818" s="238"/>
      <c r="D2818" s="238"/>
      <c r="E2818" s="137"/>
      <c r="F2818" s="173"/>
      <c r="G2818" s="138"/>
      <c r="H2818" s="158"/>
      <c r="I2818" s="158"/>
      <c r="J2818" s="158"/>
      <c r="K2818" s="158"/>
      <c r="L2818" s="158"/>
    </row>
    <row r="2819" spans="1:12" ht="15.75" x14ac:dyDescent="0.25">
      <c r="A2819" s="91"/>
      <c r="B2819" s="95" t="s">
        <v>2130</v>
      </c>
      <c r="C2819" s="238"/>
      <c r="D2819" s="238"/>
      <c r="E2819" s="137"/>
      <c r="F2819" s="173"/>
      <c r="G2819" s="138"/>
      <c r="H2819" s="158"/>
      <c r="I2819" s="158"/>
      <c r="J2819" s="158"/>
      <c r="K2819" s="158"/>
      <c r="L2819" s="158"/>
    </row>
    <row r="2820" spans="1:12" ht="31.5" x14ac:dyDescent="0.25">
      <c r="A2820" s="91"/>
      <c r="B2820" s="95" t="s">
        <v>2131</v>
      </c>
      <c r="C2820" s="238"/>
      <c r="D2820" s="238"/>
      <c r="E2820" s="137"/>
      <c r="F2820" s="173"/>
      <c r="G2820" s="138"/>
      <c r="H2820" s="158"/>
      <c r="I2820" s="158"/>
      <c r="J2820" s="158"/>
      <c r="K2820" s="158"/>
      <c r="L2820" s="158"/>
    </row>
    <row r="2821" spans="1:12" ht="31.5" x14ac:dyDescent="0.25">
      <c r="A2821" s="91"/>
      <c r="B2821" s="95" t="s">
        <v>2132</v>
      </c>
      <c r="C2821" s="238"/>
      <c r="D2821" s="238"/>
      <c r="E2821" s="137"/>
      <c r="F2821" s="173"/>
      <c r="G2821" s="138"/>
      <c r="H2821" s="158"/>
      <c r="I2821" s="158"/>
      <c r="J2821" s="158"/>
      <c r="K2821" s="158"/>
      <c r="L2821" s="158"/>
    </row>
    <row r="2822" spans="1:12" ht="47.25" x14ac:dyDescent="0.25">
      <c r="A2822" s="91"/>
      <c r="B2822" s="95" t="s">
        <v>2133</v>
      </c>
      <c r="C2822" s="91"/>
      <c r="D2822" s="91"/>
      <c r="E2822" s="137"/>
      <c r="F2822" s="173"/>
      <c r="G2822" s="138"/>
      <c r="H2822" s="158"/>
      <c r="I2822" s="158"/>
      <c r="J2822" s="158"/>
      <c r="K2822" s="158"/>
      <c r="L2822" s="158"/>
    </row>
    <row r="2823" spans="1:12" ht="47.25" x14ac:dyDescent="0.25">
      <c r="A2823" s="91"/>
      <c r="B2823" s="95" t="s">
        <v>2134</v>
      </c>
      <c r="C2823" s="91"/>
      <c r="D2823" s="91"/>
      <c r="E2823" s="137"/>
      <c r="F2823" s="173"/>
      <c r="G2823" s="138"/>
      <c r="H2823" s="158"/>
      <c r="I2823" s="158"/>
      <c r="J2823" s="158"/>
      <c r="K2823" s="158"/>
      <c r="L2823" s="158"/>
    </row>
    <row r="2824" spans="1:12" ht="15.75" x14ac:dyDescent="0.25">
      <c r="A2824" s="91"/>
      <c r="B2824" s="95" t="s">
        <v>2135</v>
      </c>
      <c r="C2824" s="238"/>
      <c r="D2824" s="238"/>
      <c r="E2824" s="137"/>
      <c r="F2824" s="173"/>
      <c r="G2824" s="138"/>
      <c r="H2824" s="158"/>
      <c r="I2824" s="158"/>
      <c r="J2824" s="158"/>
      <c r="K2824" s="158"/>
      <c r="L2824" s="158"/>
    </row>
    <row r="2825" spans="1:12" ht="31.5" x14ac:dyDescent="0.25">
      <c r="A2825" s="91"/>
      <c r="B2825" s="95" t="s">
        <v>2136</v>
      </c>
      <c r="C2825" s="238"/>
      <c r="D2825" s="238"/>
      <c r="E2825" s="137"/>
      <c r="F2825" s="173"/>
      <c r="G2825" s="138"/>
      <c r="H2825" s="158"/>
      <c r="I2825" s="158"/>
      <c r="J2825" s="158"/>
      <c r="K2825" s="158"/>
      <c r="L2825" s="158"/>
    </row>
    <row r="2826" spans="1:12" ht="15.75" x14ac:dyDescent="0.25">
      <c r="A2826" s="91"/>
      <c r="B2826" s="95" t="s">
        <v>2137</v>
      </c>
      <c r="C2826" s="238"/>
      <c r="D2826" s="238"/>
      <c r="E2826" s="137"/>
      <c r="F2826" s="173"/>
      <c r="G2826" s="138"/>
      <c r="H2826" s="158"/>
      <c r="I2826" s="158"/>
      <c r="J2826" s="158"/>
      <c r="K2826" s="158"/>
      <c r="L2826" s="158"/>
    </row>
    <row r="2827" spans="1:12" ht="15.75" x14ac:dyDescent="0.25">
      <c r="A2827" s="91"/>
      <c r="B2827" s="95" t="s">
        <v>2138</v>
      </c>
      <c r="C2827" s="238"/>
      <c r="D2827" s="238"/>
      <c r="E2827" s="137"/>
      <c r="F2827" s="173"/>
      <c r="G2827" s="138"/>
      <c r="H2827" s="158"/>
      <c r="I2827" s="158"/>
      <c r="J2827" s="158"/>
      <c r="K2827" s="158"/>
      <c r="L2827" s="158"/>
    </row>
    <row r="2828" spans="1:12" ht="15.75" x14ac:dyDescent="0.25">
      <c r="A2828" s="91"/>
      <c r="B2828" s="95" t="s">
        <v>2139</v>
      </c>
      <c r="C2828" s="238"/>
      <c r="D2828" s="238"/>
      <c r="E2828" s="137"/>
      <c r="F2828" s="173"/>
      <c r="G2828" s="138"/>
      <c r="H2828" s="158"/>
      <c r="I2828" s="158"/>
      <c r="J2828" s="158"/>
      <c r="K2828" s="158"/>
      <c r="L2828" s="158"/>
    </row>
    <row r="2829" spans="1:12" ht="15.75" x14ac:dyDescent="0.25">
      <c r="A2829" s="91"/>
      <c r="B2829" s="95" t="s">
        <v>2140</v>
      </c>
      <c r="C2829" s="91"/>
      <c r="D2829" s="91"/>
      <c r="E2829" s="137"/>
      <c r="F2829" s="173"/>
      <c r="G2829" s="138"/>
      <c r="H2829" s="158"/>
      <c r="I2829" s="158"/>
      <c r="J2829" s="158"/>
      <c r="K2829" s="158"/>
      <c r="L2829" s="158"/>
    </row>
    <row r="2830" spans="1:12" ht="15.75" x14ac:dyDescent="0.25">
      <c r="A2830" s="91"/>
      <c r="B2830" s="95" t="s">
        <v>2141</v>
      </c>
      <c r="C2830" s="91"/>
      <c r="D2830" s="91"/>
      <c r="E2830" s="137"/>
      <c r="F2830" s="173"/>
      <c r="G2830" s="138"/>
      <c r="H2830" s="158"/>
      <c r="I2830" s="158"/>
      <c r="J2830" s="158"/>
      <c r="K2830" s="158"/>
      <c r="L2830" s="158"/>
    </row>
    <row r="2831" spans="1:12" ht="15.75" x14ac:dyDescent="0.25">
      <c r="A2831" s="141" t="s">
        <v>457</v>
      </c>
      <c r="B2831" s="90" t="s">
        <v>2142</v>
      </c>
      <c r="C2831" s="141">
        <v>8041755</v>
      </c>
      <c r="D2831" s="141" t="s">
        <v>396</v>
      </c>
      <c r="E2831" s="136" t="s">
        <v>31</v>
      </c>
      <c r="F2831" s="136">
        <v>2</v>
      </c>
      <c r="G2831" s="242">
        <v>304500000</v>
      </c>
      <c r="H2831" s="242">
        <f>+G2831*F2831</f>
        <v>609000000</v>
      </c>
      <c r="I2831" s="158"/>
      <c r="J2831" s="158"/>
      <c r="K2831" s="158"/>
      <c r="L2831" s="158"/>
    </row>
    <row r="2832" spans="1:12" ht="31.5" x14ac:dyDescent="0.25">
      <c r="A2832" s="91"/>
      <c r="B2832" s="95" t="s">
        <v>2143</v>
      </c>
      <c r="C2832" s="91"/>
      <c r="D2832" s="91"/>
      <c r="E2832" s="137"/>
      <c r="F2832" s="173"/>
      <c r="G2832" s="138"/>
      <c r="H2832" s="158"/>
      <c r="I2832" s="158"/>
      <c r="J2832" s="158"/>
      <c r="K2832" s="158"/>
      <c r="L2832" s="158"/>
    </row>
    <row r="2833" spans="1:12" ht="15.75" x14ac:dyDescent="0.25">
      <c r="A2833" s="91"/>
      <c r="B2833" s="95" t="s">
        <v>2130</v>
      </c>
      <c r="C2833" s="238"/>
      <c r="D2833" s="238"/>
      <c r="E2833" s="137"/>
      <c r="F2833" s="173"/>
      <c r="G2833" s="138"/>
      <c r="H2833" s="158"/>
      <c r="I2833" s="158"/>
      <c r="J2833" s="158"/>
      <c r="K2833" s="158"/>
      <c r="L2833" s="158"/>
    </row>
    <row r="2834" spans="1:12" ht="31.5" x14ac:dyDescent="0.25">
      <c r="A2834" s="91"/>
      <c r="B2834" s="95" t="s">
        <v>2131</v>
      </c>
      <c r="C2834" s="238"/>
      <c r="D2834" s="238"/>
      <c r="E2834" s="137"/>
      <c r="F2834" s="173"/>
      <c r="G2834" s="138"/>
      <c r="H2834" s="158"/>
      <c r="I2834" s="158"/>
      <c r="J2834" s="158"/>
      <c r="K2834" s="158"/>
      <c r="L2834" s="158"/>
    </row>
    <row r="2835" spans="1:12" ht="31.5" x14ac:dyDescent="0.25">
      <c r="A2835" s="91"/>
      <c r="B2835" s="95" t="s">
        <v>2132</v>
      </c>
      <c r="C2835" s="238"/>
      <c r="D2835" s="238"/>
      <c r="E2835" s="137"/>
      <c r="F2835" s="173"/>
      <c r="G2835" s="138"/>
      <c r="H2835" s="158"/>
      <c r="I2835" s="158"/>
      <c r="J2835" s="158"/>
      <c r="K2835" s="158"/>
      <c r="L2835" s="158"/>
    </row>
    <row r="2836" spans="1:12" ht="47.25" x14ac:dyDescent="0.25">
      <c r="A2836" s="91"/>
      <c r="B2836" s="95" t="s">
        <v>2133</v>
      </c>
      <c r="C2836" s="91"/>
      <c r="D2836" s="91"/>
      <c r="E2836" s="137"/>
      <c r="F2836" s="173"/>
      <c r="G2836" s="138"/>
      <c r="H2836" s="158"/>
      <c r="I2836" s="158"/>
      <c r="J2836" s="158"/>
      <c r="K2836" s="158"/>
      <c r="L2836" s="158"/>
    </row>
    <row r="2837" spans="1:12" ht="47.25" x14ac:dyDescent="0.25">
      <c r="A2837" s="91"/>
      <c r="B2837" s="95" t="s">
        <v>2134</v>
      </c>
      <c r="C2837" s="91"/>
      <c r="D2837" s="91"/>
      <c r="E2837" s="137"/>
      <c r="F2837" s="173"/>
      <c r="G2837" s="138"/>
      <c r="H2837" s="158"/>
      <c r="I2837" s="158"/>
      <c r="J2837" s="158"/>
      <c r="K2837" s="158"/>
      <c r="L2837" s="158"/>
    </row>
    <row r="2838" spans="1:12" ht="15.75" x14ac:dyDescent="0.25">
      <c r="A2838" s="91"/>
      <c r="B2838" s="95" t="s">
        <v>2135</v>
      </c>
      <c r="C2838" s="91"/>
      <c r="D2838" s="91"/>
      <c r="E2838" s="243"/>
      <c r="F2838" s="243"/>
      <c r="G2838" s="138"/>
      <c r="H2838" s="158"/>
      <c r="I2838" s="158"/>
      <c r="J2838" s="158"/>
      <c r="K2838" s="158"/>
      <c r="L2838" s="158"/>
    </row>
    <row r="2839" spans="1:12" ht="31.5" x14ac:dyDescent="0.25">
      <c r="A2839" s="91"/>
      <c r="B2839" s="95" t="s">
        <v>2144</v>
      </c>
      <c r="C2839" s="238"/>
      <c r="D2839" s="238"/>
      <c r="E2839" s="243"/>
      <c r="F2839" s="243"/>
      <c r="G2839" s="138"/>
      <c r="H2839" s="158"/>
      <c r="I2839" s="158"/>
      <c r="J2839" s="158"/>
      <c r="K2839" s="158"/>
      <c r="L2839" s="158"/>
    </row>
    <row r="2840" spans="1:12" ht="15.75" x14ac:dyDescent="0.25">
      <c r="A2840" s="91"/>
      <c r="B2840" s="95" t="s">
        <v>2137</v>
      </c>
      <c r="C2840" s="238"/>
      <c r="D2840" s="238"/>
      <c r="E2840" s="243"/>
      <c r="F2840" s="243"/>
      <c r="G2840" s="138"/>
      <c r="H2840" s="158"/>
      <c r="I2840" s="158"/>
      <c r="J2840" s="158"/>
      <c r="K2840" s="158"/>
      <c r="L2840" s="158"/>
    </row>
    <row r="2841" spans="1:12" ht="15.75" x14ac:dyDescent="0.25">
      <c r="A2841" s="91"/>
      <c r="B2841" s="95" t="s">
        <v>2138</v>
      </c>
      <c r="C2841" s="238"/>
      <c r="D2841" s="238"/>
      <c r="E2841" s="243"/>
      <c r="F2841" s="243"/>
      <c r="G2841" s="138"/>
      <c r="H2841" s="158"/>
      <c r="I2841" s="158"/>
      <c r="J2841" s="158"/>
      <c r="K2841" s="158"/>
      <c r="L2841" s="158"/>
    </row>
    <row r="2842" spans="1:12" ht="15.75" x14ac:dyDescent="0.25">
      <c r="A2842" s="91"/>
      <c r="B2842" s="95" t="s">
        <v>2139</v>
      </c>
      <c r="C2842" s="91"/>
      <c r="D2842" s="91"/>
      <c r="E2842" s="243"/>
      <c r="F2842" s="243"/>
      <c r="G2842" s="138"/>
      <c r="H2842" s="158"/>
      <c r="I2842" s="158"/>
      <c r="J2842" s="158"/>
      <c r="K2842" s="158"/>
      <c r="L2842" s="158"/>
    </row>
    <row r="2843" spans="1:12" ht="15.75" x14ac:dyDescent="0.25">
      <c r="A2843" s="91"/>
      <c r="B2843" s="95" t="s">
        <v>2140</v>
      </c>
      <c r="C2843" s="91"/>
      <c r="D2843" s="91"/>
      <c r="E2843" s="137"/>
      <c r="F2843" s="173"/>
      <c r="G2843" s="138"/>
      <c r="H2843" s="158"/>
      <c r="I2843" s="158"/>
      <c r="J2843" s="158"/>
      <c r="K2843" s="158"/>
      <c r="L2843" s="158"/>
    </row>
    <row r="2844" spans="1:12" ht="15.75" x14ac:dyDescent="0.25">
      <c r="A2844" s="91"/>
      <c r="B2844" s="95" t="s">
        <v>2145</v>
      </c>
      <c r="C2844" s="91"/>
      <c r="D2844" s="91"/>
      <c r="E2844" s="137"/>
      <c r="F2844" s="173"/>
      <c r="G2844" s="138"/>
      <c r="H2844" s="158"/>
      <c r="I2844" s="158"/>
      <c r="J2844" s="158"/>
      <c r="K2844" s="158"/>
      <c r="L2844" s="158"/>
    </row>
    <row r="2845" spans="1:12" ht="15.75" x14ac:dyDescent="0.25">
      <c r="A2845" s="91"/>
      <c r="B2845" s="95" t="s">
        <v>2146</v>
      </c>
      <c r="C2845" s="91"/>
      <c r="D2845" s="91"/>
      <c r="E2845" s="137"/>
      <c r="F2845" s="173"/>
      <c r="G2845" s="138"/>
      <c r="H2845" s="158"/>
      <c r="I2845" s="158"/>
      <c r="J2845" s="158"/>
      <c r="K2845" s="158"/>
      <c r="L2845" s="158"/>
    </row>
    <row r="2846" spans="1:12" ht="15.75" customHeight="1" x14ac:dyDescent="0.25">
      <c r="A2846" s="90">
        <v>4</v>
      </c>
      <c r="B2846" s="90" t="s">
        <v>2147</v>
      </c>
      <c r="C2846" s="141">
        <v>570040</v>
      </c>
      <c r="D2846" s="90" t="s">
        <v>396</v>
      </c>
      <c r="E2846" s="136" t="s">
        <v>31</v>
      </c>
      <c r="F2846" s="173">
        <v>2</v>
      </c>
      <c r="G2846" s="242">
        <v>404250000</v>
      </c>
      <c r="H2846" s="242">
        <f>+G2846*F2846</f>
        <v>808500000</v>
      </c>
      <c r="I2846" s="242"/>
      <c r="J2846" s="242"/>
      <c r="K2846" s="242"/>
      <c r="L2846" s="242"/>
    </row>
    <row r="2847" spans="1:12" ht="15.75" x14ac:dyDescent="0.25">
      <c r="A2847" s="90"/>
      <c r="B2847" s="90"/>
      <c r="C2847" s="141">
        <v>2201471</v>
      </c>
      <c r="D2847" s="90"/>
      <c r="E2847" s="137"/>
      <c r="F2847" s="173"/>
      <c r="G2847" s="138"/>
      <c r="H2847" s="158"/>
      <c r="I2847" s="158"/>
      <c r="J2847" s="158"/>
      <c r="K2847" s="158"/>
      <c r="L2847" s="158"/>
    </row>
    <row r="2848" spans="1:12" ht="15.75" x14ac:dyDescent="0.25">
      <c r="A2848" s="91"/>
      <c r="B2848" s="95" t="s">
        <v>2148</v>
      </c>
      <c r="C2848" s="91"/>
      <c r="D2848" s="91"/>
      <c r="E2848" s="243"/>
      <c r="F2848" s="243"/>
      <c r="G2848" s="138"/>
      <c r="H2848" s="158"/>
      <c r="I2848" s="158"/>
      <c r="J2848" s="158"/>
      <c r="K2848" s="158"/>
      <c r="L2848" s="158"/>
    </row>
    <row r="2849" spans="1:12" ht="31.5" x14ac:dyDescent="0.25">
      <c r="A2849" s="91"/>
      <c r="B2849" s="95" t="s">
        <v>2149</v>
      </c>
      <c r="C2849" s="238"/>
      <c r="D2849" s="238"/>
      <c r="E2849" s="243"/>
      <c r="F2849" s="243"/>
      <c r="G2849" s="138"/>
      <c r="H2849" s="158"/>
      <c r="I2849" s="158"/>
      <c r="J2849" s="158"/>
      <c r="K2849" s="158"/>
      <c r="L2849" s="158"/>
    </row>
    <row r="2850" spans="1:12" ht="63" x14ac:dyDescent="0.25">
      <c r="A2850" s="91"/>
      <c r="B2850" s="95" t="s">
        <v>2150</v>
      </c>
      <c r="C2850" s="238"/>
      <c r="D2850" s="238"/>
      <c r="E2850" s="243"/>
      <c r="F2850" s="243"/>
      <c r="G2850" s="138"/>
      <c r="H2850" s="158"/>
      <c r="I2850" s="158"/>
      <c r="J2850" s="158"/>
      <c r="K2850" s="158"/>
      <c r="L2850" s="158"/>
    </row>
    <row r="2851" spans="1:12" ht="15.75" x14ac:dyDescent="0.25">
      <c r="A2851" s="91"/>
      <c r="B2851" s="95" t="s">
        <v>928</v>
      </c>
      <c r="C2851" s="238"/>
      <c r="D2851" s="238"/>
      <c r="E2851" s="243"/>
      <c r="F2851" s="243"/>
      <c r="G2851" s="138"/>
      <c r="H2851" s="158"/>
      <c r="I2851" s="158"/>
      <c r="J2851" s="158"/>
      <c r="K2851" s="158"/>
      <c r="L2851" s="158"/>
    </row>
    <row r="2852" spans="1:12" ht="31.5" x14ac:dyDescent="0.25">
      <c r="A2852" s="91"/>
      <c r="B2852" s="95" t="s">
        <v>1572</v>
      </c>
      <c r="C2852" s="238"/>
      <c r="D2852" s="238"/>
      <c r="E2852" s="137"/>
      <c r="F2852" s="173"/>
      <c r="G2852" s="138"/>
      <c r="H2852" s="158"/>
      <c r="I2852" s="158"/>
      <c r="J2852" s="158"/>
      <c r="K2852" s="158"/>
      <c r="L2852" s="158"/>
    </row>
    <row r="2853" spans="1:12" ht="31.5" x14ac:dyDescent="0.25">
      <c r="A2853" s="91"/>
      <c r="B2853" s="95" t="s">
        <v>1573</v>
      </c>
      <c r="C2853" s="238"/>
      <c r="D2853" s="238"/>
      <c r="E2853" s="137"/>
      <c r="F2853" s="173"/>
      <c r="G2853" s="138"/>
      <c r="H2853" s="158"/>
      <c r="I2853" s="158"/>
      <c r="J2853" s="158"/>
      <c r="K2853" s="158"/>
      <c r="L2853" s="158"/>
    </row>
    <row r="2854" spans="1:12" ht="15.75" x14ac:dyDescent="0.25">
      <c r="A2854" s="91"/>
      <c r="B2854" s="95" t="s">
        <v>1574</v>
      </c>
      <c r="C2854" s="91"/>
      <c r="D2854" s="91"/>
      <c r="E2854" s="137"/>
      <c r="F2854" s="173"/>
      <c r="G2854" s="138"/>
      <c r="H2854" s="158"/>
      <c r="I2854" s="158"/>
      <c r="J2854" s="158"/>
      <c r="K2854" s="158"/>
      <c r="L2854" s="158"/>
    </row>
    <row r="2855" spans="1:12" ht="47.25" x14ac:dyDescent="0.25">
      <c r="A2855" s="91"/>
      <c r="B2855" s="95" t="s">
        <v>2151</v>
      </c>
      <c r="C2855" s="91"/>
      <c r="D2855" s="91"/>
      <c r="E2855" s="137"/>
      <c r="F2855" s="173"/>
      <c r="G2855" s="138"/>
      <c r="H2855" s="158"/>
      <c r="I2855" s="158"/>
      <c r="J2855" s="158"/>
      <c r="K2855" s="158"/>
      <c r="L2855" s="158"/>
    </row>
    <row r="2856" spans="1:12" ht="47.25" x14ac:dyDescent="0.25">
      <c r="A2856" s="91"/>
      <c r="B2856" s="95" t="s">
        <v>2152</v>
      </c>
      <c r="C2856" s="91"/>
      <c r="D2856" s="91"/>
      <c r="E2856" s="137"/>
      <c r="F2856" s="173"/>
      <c r="G2856" s="138"/>
      <c r="H2856" s="158"/>
      <c r="I2856" s="158"/>
      <c r="J2856" s="158"/>
      <c r="K2856" s="158"/>
      <c r="L2856" s="158"/>
    </row>
    <row r="2857" spans="1:12" ht="15.75" x14ac:dyDescent="0.25">
      <c r="A2857" s="91"/>
      <c r="B2857" s="95" t="s">
        <v>2153</v>
      </c>
      <c r="C2857" s="91"/>
      <c r="D2857" s="91"/>
      <c r="E2857" s="137"/>
      <c r="F2857" s="173"/>
      <c r="G2857" s="138"/>
      <c r="H2857" s="158"/>
      <c r="I2857" s="158"/>
      <c r="J2857" s="158"/>
      <c r="K2857" s="158"/>
      <c r="L2857" s="158"/>
    </row>
    <row r="2858" spans="1:12" ht="78.75" x14ac:dyDescent="0.25">
      <c r="A2858" s="91"/>
      <c r="B2858" s="95" t="s">
        <v>2154</v>
      </c>
      <c r="C2858" s="238"/>
      <c r="D2858" s="238"/>
      <c r="E2858" s="137"/>
      <c r="F2858" s="173"/>
      <c r="G2858" s="138"/>
      <c r="H2858" s="158"/>
      <c r="I2858" s="158"/>
      <c r="J2858" s="158"/>
      <c r="K2858" s="158"/>
      <c r="L2858" s="158"/>
    </row>
    <row r="2859" spans="1:12" ht="15.75" x14ac:dyDescent="0.25">
      <c r="A2859" s="91"/>
      <c r="B2859" s="95" t="s">
        <v>1220</v>
      </c>
      <c r="C2859" s="238"/>
      <c r="D2859" s="238"/>
      <c r="E2859" s="137"/>
      <c r="F2859" s="173"/>
      <c r="G2859" s="138"/>
      <c r="H2859" s="158"/>
      <c r="I2859" s="158"/>
      <c r="J2859" s="158"/>
      <c r="K2859" s="158"/>
      <c r="L2859" s="158"/>
    </row>
    <row r="2860" spans="1:12" ht="15.75" x14ac:dyDescent="0.25">
      <c r="A2860" s="91"/>
      <c r="B2860" s="95" t="s">
        <v>2155</v>
      </c>
      <c r="C2860" s="238"/>
      <c r="D2860" s="238"/>
      <c r="E2860" s="137"/>
      <c r="F2860" s="173"/>
      <c r="G2860" s="138"/>
      <c r="H2860" s="158"/>
      <c r="I2860" s="158"/>
      <c r="J2860" s="158"/>
      <c r="K2860" s="158"/>
      <c r="L2860" s="158"/>
    </row>
    <row r="2861" spans="1:12" ht="31.5" x14ac:dyDescent="0.25">
      <c r="A2861" s="91"/>
      <c r="B2861" s="95" t="s">
        <v>2156</v>
      </c>
      <c r="C2861" s="238"/>
      <c r="D2861" s="238"/>
      <c r="E2861" s="137"/>
      <c r="F2861" s="173"/>
      <c r="G2861" s="138"/>
      <c r="H2861" s="158"/>
      <c r="I2861" s="158"/>
      <c r="J2861" s="158"/>
      <c r="K2861" s="158"/>
      <c r="L2861" s="158"/>
    </row>
    <row r="2862" spans="1:12" ht="31.5" x14ac:dyDescent="0.25">
      <c r="A2862" s="91"/>
      <c r="B2862" s="95" t="s">
        <v>2157</v>
      </c>
      <c r="C2862" s="91"/>
      <c r="D2862" s="91"/>
      <c r="E2862" s="137"/>
      <c r="F2862" s="173"/>
      <c r="G2862" s="138"/>
      <c r="H2862" s="158"/>
      <c r="I2862" s="158"/>
      <c r="J2862" s="158"/>
      <c r="K2862" s="158"/>
      <c r="L2862" s="158"/>
    </row>
    <row r="2863" spans="1:12" ht="15.75" x14ac:dyDescent="0.25">
      <c r="A2863" s="91"/>
      <c r="B2863" s="95" t="s">
        <v>2158</v>
      </c>
      <c r="C2863" s="91"/>
      <c r="D2863" s="91"/>
      <c r="E2863" s="137"/>
      <c r="F2863" s="173"/>
      <c r="G2863" s="138"/>
      <c r="H2863" s="158"/>
      <c r="I2863" s="158"/>
      <c r="J2863" s="158"/>
      <c r="K2863" s="158"/>
      <c r="L2863" s="158"/>
    </row>
    <row r="2864" spans="1:12" ht="15.75" x14ac:dyDescent="0.25">
      <c r="A2864" s="91"/>
      <c r="B2864" s="95" t="s">
        <v>2159</v>
      </c>
      <c r="C2864" s="91"/>
      <c r="D2864" s="91"/>
      <c r="E2864" s="137"/>
      <c r="F2864" s="173"/>
      <c r="G2864" s="138"/>
      <c r="H2864" s="158"/>
      <c r="I2864" s="158"/>
      <c r="J2864" s="158"/>
      <c r="K2864" s="158"/>
      <c r="L2864" s="158"/>
    </row>
    <row r="2865" spans="1:12" ht="15.75" x14ac:dyDescent="0.25">
      <c r="A2865" s="91"/>
      <c r="B2865" s="95" t="s">
        <v>2160</v>
      </c>
      <c r="C2865" s="91"/>
      <c r="D2865" s="91"/>
      <c r="E2865" s="137"/>
      <c r="F2865" s="173"/>
      <c r="G2865" s="138"/>
      <c r="H2865" s="158"/>
      <c r="I2865" s="158"/>
      <c r="J2865" s="158"/>
      <c r="K2865" s="158"/>
      <c r="L2865" s="158"/>
    </row>
    <row r="2866" spans="1:12" ht="15.75" x14ac:dyDescent="0.25">
      <c r="A2866" s="91"/>
      <c r="B2866" s="95" t="s">
        <v>2161</v>
      </c>
      <c r="C2866" s="91"/>
      <c r="D2866" s="91"/>
      <c r="E2866" s="137"/>
      <c r="F2866" s="173"/>
      <c r="G2866" s="138"/>
      <c r="H2866" s="158"/>
      <c r="I2866" s="158"/>
      <c r="J2866" s="158"/>
      <c r="K2866" s="158"/>
      <c r="L2866" s="158"/>
    </row>
    <row r="2867" spans="1:12" ht="15.75" x14ac:dyDescent="0.25">
      <c r="A2867" s="91"/>
      <c r="B2867" s="95" t="s">
        <v>2162</v>
      </c>
      <c r="C2867" s="91"/>
      <c r="D2867" s="91"/>
      <c r="E2867" s="137"/>
      <c r="F2867" s="173"/>
      <c r="G2867" s="138"/>
      <c r="H2867" s="158"/>
      <c r="I2867" s="158"/>
      <c r="J2867" s="158"/>
      <c r="K2867" s="158"/>
      <c r="L2867" s="158"/>
    </row>
    <row r="2868" spans="1:12" ht="63" x14ac:dyDescent="0.25">
      <c r="A2868" s="91"/>
      <c r="B2868" s="95" t="s">
        <v>2163</v>
      </c>
      <c r="C2868" s="91"/>
      <c r="D2868" s="91"/>
      <c r="E2868" s="137"/>
      <c r="F2868" s="173"/>
      <c r="G2868" s="138"/>
      <c r="H2868" s="158"/>
      <c r="I2868" s="158"/>
      <c r="J2868" s="158"/>
      <c r="K2868" s="158"/>
      <c r="L2868" s="158"/>
    </row>
    <row r="2869" spans="1:12" ht="15.75" x14ac:dyDescent="0.25">
      <c r="A2869" s="141" t="s">
        <v>1297</v>
      </c>
      <c r="B2869" s="90" t="s">
        <v>2164</v>
      </c>
      <c r="C2869" s="141">
        <v>8022729</v>
      </c>
      <c r="D2869" s="141" t="s">
        <v>396</v>
      </c>
      <c r="E2869" s="136" t="s">
        <v>31</v>
      </c>
      <c r="F2869" s="136">
        <v>8</v>
      </c>
      <c r="G2869" s="242">
        <v>107100000</v>
      </c>
      <c r="H2869" s="242">
        <f>+G2869*F2869</f>
        <v>856800000</v>
      </c>
      <c r="I2869" s="158"/>
      <c r="J2869" s="158"/>
      <c r="K2869" s="158"/>
      <c r="L2869" s="158"/>
    </row>
    <row r="2870" spans="1:12" ht="47.25" x14ac:dyDescent="0.25">
      <c r="A2870" s="91"/>
      <c r="B2870" s="95" t="s">
        <v>2165</v>
      </c>
      <c r="C2870" s="238"/>
      <c r="D2870" s="238"/>
      <c r="E2870" s="137"/>
      <c r="F2870" s="137"/>
      <c r="G2870" s="138"/>
      <c r="H2870" s="138"/>
      <c r="I2870" s="158"/>
      <c r="J2870" s="158"/>
      <c r="K2870" s="158"/>
      <c r="L2870" s="158"/>
    </row>
    <row r="2871" spans="1:12" ht="15.75" x14ac:dyDescent="0.25">
      <c r="A2871" s="91"/>
      <c r="B2871" s="95" t="s">
        <v>2166</v>
      </c>
      <c r="C2871" s="238"/>
      <c r="D2871" s="238"/>
      <c r="E2871" s="137"/>
      <c r="F2871" s="137"/>
      <c r="G2871" s="138"/>
      <c r="H2871" s="138"/>
      <c r="I2871" s="158"/>
      <c r="J2871" s="158"/>
      <c r="K2871" s="158"/>
      <c r="L2871" s="158"/>
    </row>
    <row r="2872" spans="1:12" ht="63" x14ac:dyDescent="0.25">
      <c r="A2872" s="91"/>
      <c r="B2872" s="95" t="s">
        <v>2167</v>
      </c>
      <c r="C2872" s="238"/>
      <c r="D2872" s="238"/>
      <c r="E2872" s="137"/>
      <c r="F2872" s="137"/>
      <c r="G2872" s="138"/>
      <c r="H2872" s="138"/>
      <c r="I2872" s="158"/>
      <c r="J2872" s="158"/>
      <c r="K2872" s="158"/>
      <c r="L2872" s="158"/>
    </row>
    <row r="2873" spans="1:12" ht="15.75" x14ac:dyDescent="0.25">
      <c r="A2873" s="91"/>
      <c r="B2873" s="95" t="s">
        <v>2168</v>
      </c>
      <c r="C2873" s="238"/>
      <c r="D2873" s="238"/>
      <c r="E2873" s="137"/>
      <c r="F2873" s="137"/>
      <c r="G2873" s="138"/>
      <c r="H2873" s="138"/>
      <c r="I2873" s="158"/>
      <c r="J2873" s="158"/>
      <c r="K2873" s="158"/>
      <c r="L2873" s="158"/>
    </row>
    <row r="2874" spans="1:12" ht="15.75" x14ac:dyDescent="0.25">
      <c r="A2874" s="91"/>
      <c r="B2874" s="95" t="s">
        <v>2169</v>
      </c>
      <c r="C2874" s="238"/>
      <c r="D2874" s="238"/>
      <c r="E2874" s="137"/>
      <c r="F2874" s="173"/>
      <c r="G2874" s="138"/>
      <c r="H2874" s="138"/>
      <c r="I2874" s="158"/>
      <c r="J2874" s="158"/>
      <c r="K2874" s="158"/>
      <c r="L2874" s="158"/>
    </row>
    <row r="2875" spans="1:12" ht="31.5" x14ac:dyDescent="0.25">
      <c r="A2875" s="91"/>
      <c r="B2875" s="95" t="s">
        <v>2170</v>
      </c>
      <c r="C2875" s="238"/>
      <c r="D2875" s="238"/>
      <c r="E2875" s="137"/>
      <c r="F2875" s="173"/>
      <c r="G2875" s="138"/>
      <c r="H2875" s="158"/>
      <c r="I2875" s="158"/>
      <c r="J2875" s="158"/>
      <c r="K2875" s="158"/>
      <c r="L2875" s="158"/>
    </row>
    <row r="2876" spans="1:12" ht="31.5" x14ac:dyDescent="0.25">
      <c r="A2876" s="91"/>
      <c r="B2876" s="95" t="s">
        <v>2171</v>
      </c>
      <c r="C2876" s="91"/>
      <c r="D2876" s="91"/>
      <c r="E2876" s="137"/>
      <c r="F2876" s="173"/>
      <c r="G2876" s="138"/>
      <c r="H2876" s="158"/>
      <c r="I2876" s="158"/>
      <c r="J2876" s="158"/>
      <c r="K2876" s="158"/>
      <c r="L2876" s="158"/>
    </row>
    <row r="2877" spans="1:12" ht="47.25" x14ac:dyDescent="0.25">
      <c r="A2877" s="91"/>
      <c r="B2877" s="95" t="s">
        <v>2172</v>
      </c>
      <c r="C2877" s="91"/>
      <c r="D2877" s="91"/>
      <c r="E2877" s="137"/>
      <c r="F2877" s="173"/>
      <c r="G2877" s="138"/>
      <c r="H2877" s="158"/>
      <c r="I2877" s="158"/>
      <c r="J2877" s="158"/>
      <c r="K2877" s="158"/>
      <c r="L2877" s="158"/>
    </row>
    <row r="2878" spans="1:12" ht="15.75" x14ac:dyDescent="0.25">
      <c r="A2878" s="91"/>
      <c r="B2878" s="95" t="s">
        <v>2173</v>
      </c>
      <c r="C2878" s="91"/>
      <c r="D2878" s="91"/>
      <c r="E2878" s="137"/>
      <c r="F2878" s="173"/>
      <c r="G2878" s="138"/>
      <c r="H2878" s="158"/>
      <c r="I2878" s="158"/>
      <c r="J2878" s="158"/>
      <c r="K2878" s="158"/>
      <c r="L2878" s="158"/>
    </row>
    <row r="2879" spans="1:12" ht="15.75" x14ac:dyDescent="0.25">
      <c r="A2879" s="91"/>
      <c r="B2879" s="95" t="s">
        <v>2174</v>
      </c>
      <c r="C2879" s="91"/>
      <c r="D2879" s="91"/>
      <c r="E2879" s="137"/>
      <c r="F2879" s="173"/>
      <c r="G2879" s="138"/>
      <c r="H2879" s="158"/>
      <c r="I2879" s="158"/>
      <c r="J2879" s="158"/>
      <c r="K2879" s="158"/>
      <c r="L2879" s="158"/>
    </row>
    <row r="2880" spans="1:12" ht="15.75" x14ac:dyDescent="0.25">
      <c r="A2880" s="91"/>
      <c r="B2880" s="95" t="s">
        <v>1350</v>
      </c>
      <c r="C2880" s="91"/>
      <c r="D2880" s="91"/>
      <c r="E2880" s="137"/>
      <c r="F2880" s="173"/>
      <c r="G2880" s="138"/>
      <c r="H2880" s="158"/>
      <c r="I2880" s="158"/>
      <c r="J2880" s="158"/>
      <c r="K2880" s="158"/>
      <c r="L2880" s="158"/>
    </row>
    <row r="2881" spans="1:12" ht="31.5" x14ac:dyDescent="0.25">
      <c r="A2881" s="91"/>
      <c r="B2881" s="95" t="s">
        <v>2175</v>
      </c>
      <c r="C2881" s="91"/>
      <c r="D2881" s="91"/>
      <c r="E2881" s="137"/>
      <c r="F2881" s="173"/>
      <c r="G2881" s="138"/>
      <c r="H2881" s="158"/>
      <c r="I2881" s="158"/>
      <c r="J2881" s="158"/>
      <c r="K2881" s="158"/>
      <c r="L2881" s="158"/>
    </row>
    <row r="2882" spans="1:12" ht="31.5" x14ac:dyDescent="0.25">
      <c r="A2882" s="91"/>
      <c r="B2882" s="95" t="s">
        <v>2176</v>
      </c>
      <c r="C2882" s="91"/>
      <c r="D2882" s="91"/>
      <c r="E2882" s="137"/>
      <c r="F2882" s="173"/>
      <c r="G2882" s="138"/>
      <c r="H2882" s="158"/>
      <c r="I2882" s="158"/>
      <c r="J2882" s="158"/>
      <c r="K2882" s="158"/>
      <c r="L2882" s="158"/>
    </row>
    <row r="2883" spans="1:12" ht="31.5" x14ac:dyDescent="0.25">
      <c r="A2883" s="141">
        <v>6</v>
      </c>
      <c r="B2883" s="90" t="s">
        <v>2177</v>
      </c>
      <c r="C2883" s="141" t="s">
        <v>2178</v>
      </c>
      <c r="D2883" s="141" t="s">
        <v>396</v>
      </c>
      <c r="E2883" s="136" t="s">
        <v>31</v>
      </c>
      <c r="F2883" s="242">
        <v>8</v>
      </c>
      <c r="G2883" s="242">
        <v>299250000</v>
      </c>
      <c r="H2883" s="242">
        <f>+G2883*F2883</f>
        <v>2394000000</v>
      </c>
      <c r="I2883" s="158"/>
      <c r="J2883" s="158"/>
      <c r="K2883" s="158"/>
      <c r="L2883" s="158"/>
    </row>
    <row r="2884" spans="1:12" ht="15.75" x14ac:dyDescent="0.25">
      <c r="A2884" s="91"/>
      <c r="B2884" s="144" t="s">
        <v>1349</v>
      </c>
      <c r="C2884" s="91"/>
      <c r="D2884" s="91"/>
      <c r="E2884" s="137"/>
      <c r="F2884" s="173"/>
      <c r="G2884" s="138"/>
      <c r="H2884" s="158"/>
      <c r="I2884" s="158"/>
      <c r="J2884" s="158"/>
      <c r="K2884" s="158"/>
      <c r="L2884" s="158"/>
    </row>
    <row r="2885" spans="1:12" ht="29.25" customHeight="1" x14ac:dyDescent="0.25">
      <c r="A2885" s="95"/>
      <c r="B2885" s="144" t="s">
        <v>2179</v>
      </c>
      <c r="C2885" s="126"/>
      <c r="D2885" s="95"/>
      <c r="E2885" s="137"/>
      <c r="F2885" s="173"/>
      <c r="G2885" s="138"/>
      <c r="H2885" s="158"/>
      <c r="I2885" s="158"/>
      <c r="J2885" s="158"/>
      <c r="K2885" s="158"/>
      <c r="L2885" s="158"/>
    </row>
    <row r="2886" spans="1:12" ht="15.75" x14ac:dyDescent="0.25">
      <c r="A2886" s="95"/>
      <c r="B2886" s="144"/>
      <c r="C2886" s="91"/>
      <c r="D2886" s="95"/>
      <c r="E2886" s="137"/>
      <c r="F2886" s="173"/>
      <c r="G2886" s="138"/>
      <c r="H2886" s="158"/>
      <c r="I2886" s="158"/>
      <c r="J2886" s="158"/>
      <c r="K2886" s="158"/>
      <c r="L2886" s="158"/>
    </row>
    <row r="2887" spans="1:12" ht="63" x14ac:dyDescent="0.25">
      <c r="A2887" s="91"/>
      <c r="B2887" s="144" t="s">
        <v>2180</v>
      </c>
      <c r="C2887" s="91"/>
      <c r="D2887" s="91"/>
      <c r="E2887" s="137"/>
      <c r="F2887" s="173"/>
      <c r="G2887" s="138"/>
      <c r="H2887" s="158"/>
      <c r="I2887" s="158"/>
      <c r="J2887" s="158"/>
      <c r="K2887" s="158"/>
      <c r="L2887" s="158"/>
    </row>
    <row r="2888" spans="1:12" ht="31.5" x14ac:dyDescent="0.25">
      <c r="A2888" s="91"/>
      <c r="B2888" s="144" t="s">
        <v>2181</v>
      </c>
      <c r="C2888" s="91"/>
      <c r="D2888" s="91"/>
      <c r="E2888" s="137"/>
      <c r="F2888" s="173"/>
      <c r="G2888" s="138"/>
      <c r="H2888" s="158"/>
      <c r="I2888" s="158"/>
      <c r="J2888" s="158"/>
      <c r="K2888" s="158"/>
      <c r="L2888" s="158"/>
    </row>
    <row r="2889" spans="1:12" ht="31.5" x14ac:dyDescent="0.25">
      <c r="A2889" s="91"/>
      <c r="B2889" s="144" t="s">
        <v>2182</v>
      </c>
      <c r="C2889" s="91"/>
      <c r="D2889" s="91"/>
      <c r="E2889" s="137"/>
      <c r="F2889" s="173"/>
      <c r="G2889" s="138"/>
      <c r="H2889" s="158"/>
      <c r="I2889" s="158"/>
      <c r="J2889" s="158"/>
      <c r="K2889" s="158"/>
      <c r="L2889" s="158"/>
    </row>
    <row r="2890" spans="1:12" ht="31.5" x14ac:dyDescent="0.25">
      <c r="A2890" s="91"/>
      <c r="B2890" s="144" t="s">
        <v>2183</v>
      </c>
      <c r="C2890" s="91"/>
      <c r="D2890" s="91"/>
      <c r="E2890" s="137"/>
      <c r="F2890" s="173"/>
      <c r="G2890" s="138"/>
      <c r="H2890" s="158"/>
      <c r="I2890" s="158"/>
      <c r="J2890" s="158"/>
      <c r="K2890" s="158"/>
      <c r="L2890" s="158"/>
    </row>
    <row r="2891" spans="1:12" ht="15.75" x14ac:dyDescent="0.25">
      <c r="A2891" s="91"/>
      <c r="B2891" s="144" t="s">
        <v>2184</v>
      </c>
      <c r="C2891" s="91"/>
      <c r="D2891" s="91"/>
      <c r="E2891" s="137"/>
      <c r="F2891" s="173"/>
      <c r="G2891" s="138"/>
      <c r="H2891" s="158"/>
      <c r="I2891" s="158"/>
      <c r="J2891" s="158"/>
      <c r="K2891" s="158"/>
      <c r="L2891" s="158"/>
    </row>
    <row r="2892" spans="1:12" ht="15.75" x14ac:dyDescent="0.25">
      <c r="A2892" s="91"/>
      <c r="B2892" s="144" t="s">
        <v>2185</v>
      </c>
      <c r="C2892" s="91"/>
      <c r="D2892" s="91"/>
      <c r="E2892" s="137"/>
      <c r="F2892" s="173"/>
      <c r="G2892" s="138"/>
      <c r="H2892" s="158"/>
      <c r="I2892" s="158"/>
      <c r="J2892" s="158"/>
      <c r="K2892" s="158"/>
      <c r="L2892" s="158"/>
    </row>
    <row r="2893" spans="1:12" ht="31.5" x14ac:dyDescent="0.25">
      <c r="A2893" s="91"/>
      <c r="B2893" s="144" t="s">
        <v>2186</v>
      </c>
      <c r="C2893" s="91"/>
      <c r="D2893" s="91"/>
      <c r="E2893" s="137"/>
      <c r="F2893" s="173"/>
      <c r="G2893" s="138"/>
      <c r="H2893" s="158"/>
      <c r="I2893" s="158"/>
      <c r="J2893" s="158"/>
      <c r="K2893" s="158"/>
      <c r="L2893" s="158"/>
    </row>
    <row r="2894" spans="1:12" ht="31.5" x14ac:dyDescent="0.25">
      <c r="A2894" s="91"/>
      <c r="B2894" s="144" t="s">
        <v>2187</v>
      </c>
      <c r="C2894" s="91"/>
      <c r="D2894" s="91"/>
      <c r="E2894" s="137"/>
      <c r="F2894" s="173"/>
      <c r="G2894" s="138"/>
      <c r="H2894" s="158"/>
      <c r="I2894" s="158"/>
      <c r="J2894" s="158"/>
      <c r="K2894" s="158"/>
      <c r="L2894" s="158"/>
    </row>
    <row r="2895" spans="1:12" ht="31.5" x14ac:dyDescent="0.25">
      <c r="A2895" s="91"/>
      <c r="B2895" s="144" t="s">
        <v>2188</v>
      </c>
      <c r="C2895" s="91"/>
      <c r="D2895" s="91"/>
      <c r="E2895" s="137"/>
      <c r="F2895" s="173"/>
      <c r="G2895" s="138"/>
      <c r="H2895" s="158"/>
      <c r="I2895" s="158"/>
      <c r="J2895" s="158"/>
      <c r="K2895" s="158"/>
      <c r="L2895" s="158"/>
    </row>
    <row r="2896" spans="1:12" ht="31.5" x14ac:dyDescent="0.25">
      <c r="A2896" s="91"/>
      <c r="B2896" s="144" t="s">
        <v>2189</v>
      </c>
      <c r="C2896" s="91"/>
      <c r="D2896" s="91"/>
      <c r="E2896" s="137"/>
      <c r="F2896" s="173"/>
      <c r="G2896" s="138"/>
      <c r="H2896" s="158"/>
      <c r="I2896" s="158"/>
      <c r="J2896" s="158"/>
      <c r="K2896" s="158"/>
      <c r="L2896" s="158"/>
    </row>
    <row r="2897" spans="1:12" ht="31.5" x14ac:dyDescent="0.25">
      <c r="A2897" s="91"/>
      <c r="B2897" s="144" t="s">
        <v>2190</v>
      </c>
      <c r="C2897" s="91"/>
      <c r="D2897" s="91"/>
      <c r="E2897" s="137"/>
      <c r="F2897" s="173"/>
      <c r="G2897" s="138"/>
      <c r="H2897" s="158"/>
      <c r="I2897" s="158"/>
      <c r="J2897" s="158"/>
      <c r="K2897" s="158"/>
      <c r="L2897" s="158"/>
    </row>
    <row r="2898" spans="1:12" ht="31.5" x14ac:dyDescent="0.25">
      <c r="A2898" s="91"/>
      <c r="B2898" s="144" t="s">
        <v>2191</v>
      </c>
      <c r="C2898" s="91"/>
      <c r="D2898" s="91"/>
      <c r="E2898" s="137"/>
      <c r="F2898" s="173"/>
      <c r="G2898" s="138"/>
      <c r="H2898" s="158"/>
      <c r="I2898" s="158"/>
      <c r="J2898" s="158"/>
      <c r="K2898" s="158"/>
      <c r="L2898" s="158"/>
    </row>
    <row r="2899" spans="1:12" ht="47.25" x14ac:dyDescent="0.25">
      <c r="A2899" s="91"/>
      <c r="B2899" s="144" t="s">
        <v>2192</v>
      </c>
      <c r="C2899" s="91"/>
      <c r="D2899" s="91"/>
      <c r="E2899" s="137"/>
      <c r="F2899" s="173"/>
      <c r="G2899" s="138"/>
      <c r="H2899" s="158"/>
      <c r="I2899" s="158"/>
      <c r="J2899" s="158"/>
      <c r="K2899" s="158"/>
      <c r="L2899" s="158"/>
    </row>
    <row r="2900" spans="1:12" ht="31.5" x14ac:dyDescent="0.25">
      <c r="A2900" s="141" t="s">
        <v>2193</v>
      </c>
      <c r="B2900" s="90" t="s">
        <v>2194</v>
      </c>
      <c r="C2900" s="141" t="s">
        <v>2195</v>
      </c>
      <c r="D2900" s="141" t="s">
        <v>396</v>
      </c>
      <c r="E2900" s="136" t="s">
        <v>31</v>
      </c>
      <c r="F2900" s="242">
        <v>4</v>
      </c>
      <c r="G2900" s="242">
        <v>2739595950</v>
      </c>
      <c r="H2900" s="242">
        <f>+G2900*F2900</f>
        <v>10958383800</v>
      </c>
      <c r="I2900" s="158"/>
      <c r="J2900" s="158"/>
      <c r="K2900" s="158"/>
      <c r="L2900" s="158"/>
    </row>
    <row r="2901" spans="1:12" ht="15.75" x14ac:dyDescent="0.25">
      <c r="A2901" s="144"/>
      <c r="B2901" s="144" t="s">
        <v>1233</v>
      </c>
      <c r="C2901" s="126"/>
      <c r="D2901" s="95"/>
      <c r="E2901" s="137"/>
      <c r="F2901" s="173"/>
      <c r="G2901" s="138"/>
      <c r="H2901" s="158"/>
      <c r="I2901" s="158"/>
      <c r="J2901" s="158"/>
      <c r="K2901" s="158"/>
      <c r="L2901" s="158"/>
    </row>
    <row r="2902" spans="1:12" ht="15.75" x14ac:dyDescent="0.25">
      <c r="A2902" s="144"/>
      <c r="B2902" s="144"/>
      <c r="C2902" s="91"/>
      <c r="D2902" s="95"/>
      <c r="E2902" s="137"/>
      <c r="F2902" s="173"/>
      <c r="G2902" s="138"/>
      <c r="H2902" s="158"/>
      <c r="I2902" s="158"/>
      <c r="J2902" s="158"/>
      <c r="K2902" s="158"/>
      <c r="L2902" s="158"/>
    </row>
    <row r="2903" spans="1:12" ht="94.5" x14ac:dyDescent="0.25">
      <c r="A2903" s="96"/>
      <c r="B2903" s="144" t="s">
        <v>2196</v>
      </c>
      <c r="C2903" s="91"/>
      <c r="D2903" s="91"/>
      <c r="E2903" s="137"/>
      <c r="F2903" s="173"/>
      <c r="G2903" s="138"/>
      <c r="H2903" s="158"/>
      <c r="I2903" s="158"/>
      <c r="J2903" s="158"/>
      <c r="K2903" s="158"/>
      <c r="L2903" s="158"/>
    </row>
    <row r="2904" spans="1:12" ht="47.25" x14ac:dyDescent="0.25">
      <c r="A2904" s="96"/>
      <c r="B2904" s="144" t="s">
        <v>2197</v>
      </c>
      <c r="C2904" s="91"/>
      <c r="D2904" s="91"/>
      <c r="E2904" s="137"/>
      <c r="F2904" s="173"/>
      <c r="G2904" s="138"/>
      <c r="H2904" s="158"/>
      <c r="I2904" s="158"/>
      <c r="J2904" s="158"/>
      <c r="K2904" s="158"/>
      <c r="L2904" s="158"/>
    </row>
    <row r="2905" spans="1:12" ht="31.5" x14ac:dyDescent="0.25">
      <c r="A2905" s="96"/>
      <c r="B2905" s="144" t="s">
        <v>2198</v>
      </c>
      <c r="C2905" s="91"/>
      <c r="D2905" s="91"/>
      <c r="E2905" s="137"/>
      <c r="F2905" s="173"/>
      <c r="G2905" s="138"/>
      <c r="H2905" s="158"/>
      <c r="I2905" s="158"/>
      <c r="J2905" s="158"/>
      <c r="K2905" s="158"/>
      <c r="L2905" s="158"/>
    </row>
    <row r="2906" spans="1:12" ht="47.25" x14ac:dyDescent="0.25">
      <c r="A2906" s="96"/>
      <c r="B2906" s="144" t="s">
        <v>2199</v>
      </c>
      <c r="C2906" s="91"/>
      <c r="D2906" s="91"/>
      <c r="E2906" s="137"/>
      <c r="F2906" s="173"/>
      <c r="G2906" s="138"/>
      <c r="H2906" s="158"/>
      <c r="I2906" s="158"/>
      <c r="J2906" s="158"/>
      <c r="K2906" s="158"/>
      <c r="L2906" s="158"/>
    </row>
    <row r="2907" spans="1:12" ht="63" x14ac:dyDescent="0.25">
      <c r="A2907" s="96"/>
      <c r="B2907" s="144" t="s">
        <v>2200</v>
      </c>
      <c r="C2907" s="91"/>
      <c r="D2907" s="91"/>
      <c r="E2907" s="137"/>
      <c r="F2907" s="173"/>
      <c r="G2907" s="138"/>
      <c r="H2907" s="158"/>
      <c r="I2907" s="158"/>
      <c r="J2907" s="158"/>
      <c r="K2907" s="158"/>
      <c r="L2907" s="158"/>
    </row>
    <row r="2908" spans="1:12" ht="47.25" x14ac:dyDescent="0.25">
      <c r="A2908" s="96"/>
      <c r="B2908" s="144" t="s">
        <v>2201</v>
      </c>
      <c r="C2908" s="91"/>
      <c r="D2908" s="91"/>
      <c r="E2908" s="137"/>
      <c r="F2908" s="173"/>
      <c r="G2908" s="138"/>
      <c r="H2908" s="158"/>
      <c r="I2908" s="158"/>
      <c r="J2908" s="158"/>
      <c r="K2908" s="158"/>
      <c r="L2908" s="158"/>
    </row>
    <row r="2909" spans="1:12" ht="47.25" x14ac:dyDescent="0.25">
      <c r="A2909" s="96"/>
      <c r="B2909" s="144" t="s">
        <v>2202</v>
      </c>
      <c r="C2909" s="91"/>
      <c r="D2909" s="91"/>
      <c r="E2909" s="137"/>
      <c r="F2909" s="173"/>
      <c r="G2909" s="138"/>
      <c r="H2909" s="158"/>
      <c r="I2909" s="158"/>
      <c r="J2909" s="158"/>
      <c r="K2909" s="158"/>
      <c r="L2909" s="158"/>
    </row>
    <row r="2910" spans="1:12" ht="15.75" x14ac:dyDescent="0.25">
      <c r="A2910" s="96"/>
      <c r="B2910" s="144" t="s">
        <v>2203</v>
      </c>
      <c r="C2910" s="91"/>
      <c r="D2910" s="91"/>
      <c r="E2910" s="137"/>
      <c r="F2910" s="173"/>
      <c r="G2910" s="138"/>
      <c r="H2910" s="158"/>
      <c r="I2910" s="158"/>
      <c r="J2910" s="158"/>
      <c r="K2910" s="158"/>
      <c r="L2910" s="158"/>
    </row>
    <row r="2911" spans="1:12" ht="15.75" x14ac:dyDescent="0.25">
      <c r="A2911" s="96"/>
      <c r="B2911" s="144" t="s">
        <v>2204</v>
      </c>
      <c r="C2911" s="91"/>
      <c r="D2911" s="91"/>
      <c r="E2911" s="137"/>
      <c r="F2911" s="173"/>
      <c r="G2911" s="138"/>
      <c r="H2911" s="158"/>
      <c r="I2911" s="158"/>
      <c r="J2911" s="158"/>
      <c r="K2911" s="158"/>
      <c r="L2911" s="158"/>
    </row>
    <row r="2912" spans="1:12" ht="15.75" x14ac:dyDescent="0.25">
      <c r="A2912" s="96"/>
      <c r="B2912" s="144" t="s">
        <v>2205</v>
      </c>
      <c r="C2912" s="91"/>
      <c r="D2912" s="91"/>
      <c r="E2912" s="137"/>
      <c r="F2912" s="173"/>
      <c r="G2912" s="138"/>
      <c r="H2912" s="158"/>
      <c r="I2912" s="158"/>
      <c r="J2912" s="158"/>
      <c r="K2912" s="158"/>
      <c r="L2912" s="158"/>
    </row>
    <row r="2913" spans="1:12" ht="15.75" x14ac:dyDescent="0.25">
      <c r="A2913" s="96"/>
      <c r="B2913" s="144" t="s">
        <v>2206</v>
      </c>
      <c r="C2913" s="91"/>
      <c r="D2913" s="91"/>
      <c r="E2913" s="137"/>
      <c r="F2913" s="173"/>
      <c r="G2913" s="138"/>
      <c r="H2913" s="158"/>
      <c r="I2913" s="158"/>
      <c r="J2913" s="158"/>
      <c r="K2913" s="158"/>
      <c r="L2913" s="158"/>
    </row>
    <row r="2914" spans="1:12" ht="15.75" x14ac:dyDescent="0.25">
      <c r="A2914" s="96"/>
      <c r="B2914" s="144" t="s">
        <v>2207</v>
      </c>
      <c r="C2914" s="91"/>
      <c r="D2914" s="91"/>
      <c r="E2914" s="137"/>
      <c r="F2914" s="173"/>
      <c r="G2914" s="138"/>
      <c r="H2914" s="158"/>
      <c r="I2914" s="158"/>
      <c r="J2914" s="158"/>
      <c r="K2914" s="158"/>
      <c r="L2914" s="158"/>
    </row>
    <row r="2915" spans="1:12" ht="15.75" x14ac:dyDescent="0.25">
      <c r="A2915" s="96"/>
      <c r="B2915" s="144" t="s">
        <v>2208</v>
      </c>
      <c r="C2915" s="91"/>
      <c r="D2915" s="91"/>
      <c r="E2915" s="137"/>
      <c r="F2915" s="173"/>
      <c r="G2915" s="138"/>
      <c r="H2915" s="158"/>
      <c r="I2915" s="158"/>
      <c r="J2915" s="158"/>
      <c r="K2915" s="158"/>
      <c r="L2915" s="158"/>
    </row>
    <row r="2916" spans="1:12" ht="15.75" x14ac:dyDescent="0.25">
      <c r="A2916" s="96"/>
      <c r="B2916" s="144" t="s">
        <v>2209</v>
      </c>
      <c r="C2916" s="91"/>
      <c r="D2916" s="91"/>
      <c r="E2916" s="137"/>
      <c r="F2916" s="173"/>
      <c r="G2916" s="138"/>
      <c r="H2916" s="158"/>
      <c r="I2916" s="158"/>
      <c r="J2916" s="158"/>
      <c r="K2916" s="158"/>
      <c r="L2916" s="158"/>
    </row>
    <row r="2917" spans="1:12" ht="15.75" x14ac:dyDescent="0.25">
      <c r="A2917" s="96"/>
      <c r="B2917" s="144" t="s">
        <v>2210</v>
      </c>
      <c r="C2917" s="91"/>
      <c r="D2917" s="91"/>
      <c r="E2917" s="137"/>
      <c r="F2917" s="173"/>
      <c r="G2917" s="138"/>
      <c r="H2917" s="158"/>
      <c r="I2917" s="158"/>
      <c r="J2917" s="158"/>
      <c r="K2917" s="158"/>
      <c r="L2917" s="158"/>
    </row>
    <row r="2918" spans="1:12" ht="31.5" x14ac:dyDescent="0.25">
      <c r="A2918" s="96"/>
      <c r="B2918" s="144" t="s">
        <v>2211</v>
      </c>
      <c r="C2918" s="91"/>
      <c r="D2918" s="91"/>
      <c r="E2918" s="137"/>
      <c r="F2918" s="173"/>
      <c r="G2918" s="138"/>
      <c r="H2918" s="158"/>
      <c r="I2918" s="158"/>
      <c r="J2918" s="158"/>
      <c r="K2918" s="158"/>
      <c r="L2918" s="158"/>
    </row>
    <row r="2919" spans="1:12" ht="31.5" x14ac:dyDescent="0.25">
      <c r="A2919" s="96"/>
      <c r="B2919" s="144" t="s">
        <v>2212</v>
      </c>
      <c r="C2919" s="91"/>
      <c r="D2919" s="91"/>
      <c r="E2919" s="137"/>
      <c r="F2919" s="173"/>
      <c r="G2919" s="138"/>
      <c r="H2919" s="158"/>
      <c r="I2919" s="158"/>
      <c r="J2919" s="158"/>
      <c r="K2919" s="158"/>
      <c r="L2919" s="158"/>
    </row>
    <row r="2920" spans="1:12" ht="31.5" x14ac:dyDescent="0.25">
      <c r="A2920" s="96"/>
      <c r="B2920" s="144" t="s">
        <v>2213</v>
      </c>
      <c r="C2920" s="91"/>
      <c r="D2920" s="91"/>
      <c r="E2920" s="137"/>
      <c r="F2920" s="173"/>
      <c r="G2920" s="138"/>
      <c r="H2920" s="158"/>
      <c r="I2920" s="158"/>
      <c r="J2920" s="158"/>
      <c r="K2920" s="158"/>
      <c r="L2920" s="158"/>
    </row>
    <row r="2921" spans="1:12" ht="15.75" x14ac:dyDescent="0.25">
      <c r="A2921" s="96"/>
      <c r="B2921" s="144" t="s">
        <v>2214</v>
      </c>
      <c r="C2921" s="91"/>
      <c r="D2921" s="91"/>
      <c r="E2921" s="137"/>
      <c r="F2921" s="173"/>
      <c r="G2921" s="138"/>
      <c r="H2921" s="158"/>
      <c r="I2921" s="158"/>
      <c r="J2921" s="158"/>
      <c r="K2921" s="158"/>
      <c r="L2921" s="158"/>
    </row>
    <row r="2922" spans="1:12" ht="15.75" x14ac:dyDescent="0.25">
      <c r="A2922" s="96"/>
      <c r="B2922" s="144" t="s">
        <v>2215</v>
      </c>
      <c r="C2922" s="91"/>
      <c r="D2922" s="91"/>
      <c r="E2922" s="137"/>
      <c r="F2922" s="173"/>
      <c r="G2922" s="138"/>
      <c r="H2922" s="158"/>
      <c r="I2922" s="158"/>
      <c r="J2922" s="158"/>
      <c r="K2922" s="158"/>
      <c r="L2922" s="158"/>
    </row>
    <row r="2923" spans="1:12" ht="31.5" x14ac:dyDescent="0.25">
      <c r="A2923" s="96"/>
      <c r="B2923" s="144" t="s">
        <v>2216</v>
      </c>
      <c r="C2923" s="91"/>
      <c r="D2923" s="91"/>
      <c r="E2923" s="137"/>
      <c r="F2923" s="173"/>
      <c r="G2923" s="138"/>
      <c r="H2923" s="158"/>
      <c r="I2923" s="158"/>
      <c r="J2923" s="158"/>
      <c r="K2923" s="158"/>
      <c r="L2923" s="158"/>
    </row>
    <row r="2924" spans="1:12" ht="15.75" x14ac:dyDescent="0.25">
      <c r="A2924" s="96"/>
      <c r="B2924" s="144" t="s">
        <v>2217</v>
      </c>
      <c r="C2924" s="91"/>
      <c r="D2924" s="91"/>
      <c r="E2924" s="137"/>
      <c r="F2924" s="173"/>
      <c r="G2924" s="138"/>
      <c r="H2924" s="158"/>
      <c r="I2924" s="158"/>
      <c r="J2924" s="158"/>
      <c r="K2924" s="158"/>
      <c r="L2924" s="158"/>
    </row>
    <row r="2925" spans="1:12" ht="15.75" x14ac:dyDescent="0.25">
      <c r="A2925" s="96"/>
      <c r="B2925" s="144" t="s">
        <v>1359</v>
      </c>
      <c r="C2925" s="91"/>
      <c r="D2925" s="91"/>
      <c r="E2925" s="137"/>
      <c r="F2925" s="173"/>
      <c r="G2925" s="138"/>
      <c r="H2925" s="158"/>
      <c r="I2925" s="158"/>
      <c r="J2925" s="158"/>
      <c r="K2925" s="158"/>
      <c r="L2925" s="158"/>
    </row>
    <row r="2926" spans="1:12" ht="15.75" x14ac:dyDescent="0.25">
      <c r="A2926" s="96"/>
      <c r="B2926" s="144" t="s">
        <v>2218</v>
      </c>
      <c r="C2926" s="91"/>
      <c r="D2926" s="91"/>
      <c r="E2926" s="137"/>
      <c r="F2926" s="173"/>
      <c r="G2926" s="138"/>
      <c r="H2926" s="158"/>
      <c r="I2926" s="158"/>
      <c r="J2926" s="158"/>
      <c r="K2926" s="158"/>
      <c r="L2926" s="158"/>
    </row>
    <row r="2927" spans="1:12" ht="15.75" x14ac:dyDescent="0.25">
      <c r="A2927" s="96"/>
      <c r="B2927" s="144" t="s">
        <v>2219</v>
      </c>
      <c r="C2927" s="91"/>
      <c r="D2927" s="91"/>
      <c r="E2927" s="137"/>
      <c r="F2927" s="173"/>
      <c r="G2927" s="138"/>
      <c r="H2927" s="158"/>
      <c r="I2927" s="158"/>
      <c r="J2927" s="158"/>
      <c r="K2927" s="158"/>
      <c r="L2927" s="158"/>
    </row>
    <row r="2928" spans="1:12" ht="31.5" x14ac:dyDescent="0.25">
      <c r="A2928" s="96"/>
      <c r="B2928" s="144" t="s">
        <v>2220</v>
      </c>
      <c r="C2928" s="91"/>
      <c r="D2928" s="91"/>
      <c r="E2928" s="137"/>
      <c r="F2928" s="173"/>
      <c r="G2928" s="138"/>
      <c r="H2928" s="158"/>
      <c r="I2928" s="158"/>
      <c r="J2928" s="158"/>
      <c r="K2928" s="158"/>
      <c r="L2928" s="158"/>
    </row>
    <row r="2929" spans="1:12" ht="15.75" x14ac:dyDescent="0.25">
      <c r="A2929" s="96"/>
      <c r="B2929" s="144" t="s">
        <v>2221</v>
      </c>
      <c r="C2929" s="91"/>
      <c r="D2929" s="91"/>
      <c r="E2929" s="137"/>
      <c r="F2929" s="173"/>
      <c r="G2929" s="138"/>
      <c r="H2929" s="158"/>
      <c r="I2929" s="158"/>
      <c r="J2929" s="158"/>
      <c r="K2929" s="158"/>
      <c r="L2929" s="158"/>
    </row>
    <row r="2930" spans="1:12" ht="15.75" x14ac:dyDescent="0.25">
      <c r="A2930" s="96"/>
      <c r="B2930" s="144" t="s">
        <v>2222</v>
      </c>
      <c r="C2930" s="91"/>
      <c r="D2930" s="91"/>
      <c r="E2930" s="137"/>
      <c r="F2930" s="173"/>
      <c r="G2930" s="138"/>
      <c r="H2930" s="158"/>
      <c r="I2930" s="158"/>
      <c r="J2930" s="158"/>
      <c r="K2930" s="158"/>
      <c r="L2930" s="158"/>
    </row>
    <row r="2931" spans="1:12" ht="31.5" x14ac:dyDescent="0.25">
      <c r="A2931" s="96"/>
      <c r="B2931" s="144" t="s">
        <v>2223</v>
      </c>
      <c r="C2931" s="91"/>
      <c r="D2931" s="91"/>
      <c r="E2931" s="137"/>
      <c r="F2931" s="173"/>
      <c r="G2931" s="138"/>
      <c r="H2931" s="158"/>
      <c r="I2931" s="158"/>
      <c r="J2931" s="158"/>
      <c r="K2931" s="158"/>
      <c r="L2931" s="158"/>
    </row>
    <row r="2932" spans="1:12" ht="31.5" x14ac:dyDescent="0.25">
      <c r="A2932" s="96"/>
      <c r="B2932" s="144" t="s">
        <v>2224</v>
      </c>
      <c r="C2932" s="91"/>
      <c r="D2932" s="91"/>
      <c r="E2932" s="137"/>
      <c r="F2932" s="173"/>
      <c r="G2932" s="138"/>
      <c r="H2932" s="158"/>
      <c r="I2932" s="158"/>
      <c r="J2932" s="158"/>
      <c r="K2932" s="158"/>
      <c r="L2932" s="158"/>
    </row>
    <row r="2933" spans="1:12" ht="31.5" x14ac:dyDescent="0.25">
      <c r="A2933" s="96"/>
      <c r="B2933" s="144" t="s">
        <v>2220</v>
      </c>
      <c r="C2933" s="91"/>
      <c r="D2933" s="91"/>
      <c r="E2933" s="137"/>
      <c r="F2933" s="173"/>
      <c r="G2933" s="138"/>
      <c r="H2933" s="158"/>
      <c r="I2933" s="158"/>
      <c r="J2933" s="158"/>
      <c r="K2933" s="158"/>
      <c r="L2933" s="158"/>
    </row>
    <row r="2934" spans="1:12" ht="15.75" x14ac:dyDescent="0.25">
      <c r="A2934" s="96"/>
      <c r="B2934" s="144" t="s">
        <v>2225</v>
      </c>
      <c r="C2934" s="91"/>
      <c r="D2934" s="91"/>
      <c r="E2934" s="137"/>
      <c r="F2934" s="173"/>
      <c r="G2934" s="138"/>
      <c r="H2934" s="158"/>
      <c r="I2934" s="158"/>
      <c r="J2934" s="158"/>
      <c r="K2934" s="158"/>
      <c r="L2934" s="158"/>
    </row>
    <row r="2935" spans="1:12" ht="15.75" x14ac:dyDescent="0.25">
      <c r="A2935" s="96"/>
      <c r="B2935" s="144" t="s">
        <v>2226</v>
      </c>
      <c r="C2935" s="91"/>
      <c r="D2935" s="91"/>
      <c r="E2935" s="137"/>
      <c r="F2935" s="173"/>
      <c r="G2935" s="138"/>
      <c r="H2935" s="158"/>
      <c r="I2935" s="158"/>
      <c r="J2935" s="158"/>
      <c r="K2935" s="158"/>
      <c r="L2935" s="158"/>
    </row>
    <row r="2936" spans="1:12" ht="31.5" x14ac:dyDescent="0.25">
      <c r="A2936" s="96"/>
      <c r="B2936" s="144" t="s">
        <v>2227</v>
      </c>
      <c r="C2936" s="91"/>
      <c r="D2936" s="91"/>
      <c r="E2936" s="137"/>
      <c r="F2936" s="173"/>
      <c r="G2936" s="138"/>
      <c r="H2936" s="158"/>
      <c r="I2936" s="158"/>
      <c r="J2936" s="158"/>
      <c r="K2936" s="158"/>
      <c r="L2936" s="158"/>
    </row>
    <row r="2937" spans="1:12" ht="31.5" x14ac:dyDescent="0.25">
      <c r="A2937" s="96"/>
      <c r="B2937" s="144" t="s">
        <v>2220</v>
      </c>
      <c r="C2937" s="91"/>
      <c r="D2937" s="91"/>
      <c r="E2937" s="137"/>
      <c r="F2937" s="173"/>
      <c r="G2937" s="138"/>
      <c r="H2937" s="158"/>
      <c r="I2937" s="158"/>
      <c r="J2937" s="158"/>
      <c r="K2937" s="158"/>
      <c r="L2937" s="158"/>
    </row>
    <row r="2938" spans="1:12" ht="15.75" x14ac:dyDescent="0.25">
      <c r="A2938" s="96"/>
      <c r="B2938" s="144" t="s">
        <v>2225</v>
      </c>
      <c r="C2938" s="91"/>
      <c r="D2938" s="91"/>
      <c r="E2938" s="137"/>
      <c r="F2938" s="173"/>
      <c r="G2938" s="138"/>
      <c r="H2938" s="158"/>
      <c r="I2938" s="158"/>
      <c r="J2938" s="158"/>
      <c r="K2938" s="158"/>
      <c r="L2938" s="158"/>
    </row>
    <row r="2939" spans="1:12" ht="15.75" x14ac:dyDescent="0.25">
      <c r="A2939" s="96"/>
      <c r="B2939" s="144" t="s">
        <v>2226</v>
      </c>
      <c r="C2939" s="91"/>
      <c r="D2939" s="91"/>
      <c r="E2939" s="137"/>
      <c r="F2939" s="173"/>
      <c r="G2939" s="138"/>
      <c r="H2939" s="158"/>
      <c r="I2939" s="158"/>
      <c r="J2939" s="158"/>
      <c r="K2939" s="158"/>
      <c r="L2939" s="158"/>
    </row>
    <row r="2940" spans="1:12" ht="31.5" x14ac:dyDescent="0.25">
      <c r="A2940" s="96"/>
      <c r="B2940" s="144" t="s">
        <v>2228</v>
      </c>
      <c r="C2940" s="91"/>
      <c r="D2940" s="91"/>
      <c r="E2940" s="137"/>
      <c r="F2940" s="173"/>
      <c r="G2940" s="138"/>
      <c r="H2940" s="158"/>
      <c r="I2940" s="158"/>
      <c r="J2940" s="158"/>
      <c r="K2940" s="158"/>
      <c r="L2940" s="158"/>
    </row>
    <row r="2941" spans="1:12" ht="31.5" x14ac:dyDescent="0.25">
      <c r="A2941" s="96"/>
      <c r="B2941" s="144" t="s">
        <v>2220</v>
      </c>
      <c r="C2941" s="91"/>
      <c r="D2941" s="91"/>
      <c r="E2941" s="137"/>
      <c r="F2941" s="173"/>
      <c r="G2941" s="138"/>
      <c r="H2941" s="158"/>
      <c r="I2941" s="158"/>
      <c r="J2941" s="158"/>
      <c r="K2941" s="158"/>
      <c r="L2941" s="158"/>
    </row>
    <row r="2942" spans="1:12" ht="15.75" x14ac:dyDescent="0.25">
      <c r="A2942" s="96"/>
      <c r="B2942" s="144" t="s">
        <v>2225</v>
      </c>
      <c r="C2942" s="91"/>
      <c r="D2942" s="91"/>
      <c r="E2942" s="137"/>
      <c r="F2942" s="173"/>
      <c r="G2942" s="138"/>
      <c r="H2942" s="158"/>
      <c r="I2942" s="158"/>
      <c r="J2942" s="158"/>
      <c r="K2942" s="158"/>
      <c r="L2942" s="158"/>
    </row>
    <row r="2943" spans="1:12" ht="15.75" x14ac:dyDescent="0.25">
      <c r="A2943" s="96"/>
      <c r="B2943" s="144" t="s">
        <v>2226</v>
      </c>
      <c r="C2943" s="91"/>
      <c r="D2943" s="91"/>
      <c r="E2943" s="137"/>
      <c r="F2943" s="173"/>
      <c r="G2943" s="138"/>
      <c r="H2943" s="158"/>
      <c r="I2943" s="158"/>
      <c r="J2943" s="158"/>
      <c r="K2943" s="158"/>
      <c r="L2943" s="158"/>
    </row>
    <row r="2944" spans="1:12" ht="15.75" x14ac:dyDescent="0.25">
      <c r="A2944" s="96"/>
      <c r="B2944" s="144" t="s">
        <v>2229</v>
      </c>
      <c r="C2944" s="91"/>
      <c r="D2944" s="91"/>
      <c r="E2944" s="137"/>
      <c r="F2944" s="173"/>
      <c r="G2944" s="138"/>
      <c r="H2944" s="158"/>
      <c r="I2944" s="158"/>
      <c r="J2944" s="158"/>
      <c r="K2944" s="158"/>
      <c r="L2944" s="158"/>
    </row>
    <row r="2945" spans="1:12" ht="15.75" x14ac:dyDescent="0.25">
      <c r="A2945" s="96"/>
      <c r="B2945" s="144" t="s">
        <v>2230</v>
      </c>
      <c r="C2945" s="91"/>
      <c r="D2945" s="91"/>
      <c r="E2945" s="137"/>
      <c r="F2945" s="173"/>
      <c r="G2945" s="138"/>
      <c r="H2945" s="158"/>
      <c r="I2945" s="158"/>
      <c r="J2945" s="158"/>
      <c r="K2945" s="158"/>
      <c r="L2945" s="158"/>
    </row>
    <row r="2946" spans="1:12" ht="15.75" x14ac:dyDescent="0.25">
      <c r="A2946" s="96"/>
      <c r="B2946" s="144" t="s">
        <v>2231</v>
      </c>
      <c r="C2946" s="91"/>
      <c r="D2946" s="91"/>
      <c r="E2946" s="137"/>
      <c r="F2946" s="173"/>
      <c r="G2946" s="138"/>
      <c r="H2946" s="158"/>
      <c r="I2946" s="158"/>
      <c r="J2946" s="158"/>
      <c r="K2946" s="158"/>
      <c r="L2946" s="158"/>
    </row>
    <row r="2947" spans="1:12" ht="31.5" x14ac:dyDescent="0.25">
      <c r="A2947" s="96"/>
      <c r="B2947" s="144" t="s">
        <v>2232</v>
      </c>
      <c r="C2947" s="91"/>
      <c r="D2947" s="91"/>
      <c r="E2947" s="137"/>
      <c r="F2947" s="173"/>
      <c r="G2947" s="138"/>
      <c r="H2947" s="158"/>
      <c r="I2947" s="158"/>
      <c r="J2947" s="158"/>
      <c r="K2947" s="158"/>
      <c r="L2947" s="158"/>
    </row>
    <row r="2948" spans="1:12" ht="15.75" x14ac:dyDescent="0.25">
      <c r="A2948" s="96"/>
      <c r="B2948" s="144" t="s">
        <v>2233</v>
      </c>
      <c r="C2948" s="91"/>
      <c r="D2948" s="91"/>
      <c r="E2948" s="137"/>
      <c r="F2948" s="173"/>
      <c r="G2948" s="138"/>
      <c r="H2948" s="158"/>
      <c r="I2948" s="158"/>
      <c r="J2948" s="158"/>
      <c r="K2948" s="158"/>
      <c r="L2948" s="158"/>
    </row>
    <row r="2949" spans="1:12" ht="15.75" x14ac:dyDescent="0.25">
      <c r="A2949" s="96"/>
      <c r="B2949" s="144" t="s">
        <v>2234</v>
      </c>
      <c r="C2949" s="91"/>
      <c r="D2949" s="91"/>
      <c r="E2949" s="137"/>
      <c r="F2949" s="173"/>
      <c r="G2949" s="138"/>
      <c r="H2949" s="158"/>
      <c r="I2949" s="158"/>
      <c r="J2949" s="158"/>
      <c r="K2949" s="158"/>
      <c r="L2949" s="158"/>
    </row>
    <row r="2950" spans="1:12" ht="31.5" x14ac:dyDescent="0.25">
      <c r="A2950" s="96"/>
      <c r="B2950" s="144" t="s">
        <v>2235</v>
      </c>
      <c r="C2950" s="91"/>
      <c r="D2950" s="91"/>
      <c r="E2950" s="137"/>
      <c r="F2950" s="173"/>
      <c r="G2950" s="138"/>
      <c r="H2950" s="158"/>
      <c r="I2950" s="158"/>
      <c r="J2950" s="158"/>
      <c r="K2950" s="158"/>
      <c r="L2950" s="158"/>
    </row>
    <row r="2951" spans="1:12" ht="15.75" x14ac:dyDescent="0.25">
      <c r="A2951" s="96"/>
      <c r="B2951" s="144" t="s">
        <v>2236</v>
      </c>
      <c r="C2951" s="91"/>
      <c r="D2951" s="91"/>
      <c r="E2951" s="137"/>
      <c r="F2951" s="173"/>
      <c r="G2951" s="138"/>
      <c r="H2951" s="158"/>
      <c r="I2951" s="158"/>
      <c r="J2951" s="158"/>
      <c r="K2951" s="158"/>
      <c r="L2951" s="158"/>
    </row>
    <row r="2952" spans="1:12" ht="31.5" x14ac:dyDescent="0.25">
      <c r="A2952" s="96"/>
      <c r="B2952" s="144" t="s">
        <v>2237</v>
      </c>
      <c r="C2952" s="91"/>
      <c r="D2952" s="91"/>
      <c r="E2952" s="137"/>
      <c r="F2952" s="173"/>
      <c r="G2952" s="138"/>
      <c r="H2952" s="158"/>
      <c r="I2952" s="158"/>
      <c r="J2952" s="158"/>
      <c r="K2952" s="158"/>
      <c r="L2952" s="158"/>
    </row>
    <row r="2953" spans="1:12" ht="31.5" x14ac:dyDescent="0.25">
      <c r="A2953" s="96"/>
      <c r="B2953" s="144" t="s">
        <v>2238</v>
      </c>
      <c r="C2953" s="91"/>
      <c r="D2953" s="91"/>
      <c r="E2953" s="137"/>
      <c r="F2953" s="173"/>
      <c r="G2953" s="138"/>
      <c r="H2953" s="158"/>
      <c r="I2953" s="158"/>
      <c r="J2953" s="158"/>
      <c r="K2953" s="158"/>
      <c r="L2953" s="158"/>
    </row>
    <row r="2954" spans="1:12" ht="63" x14ac:dyDescent="0.25">
      <c r="A2954" s="144"/>
      <c r="B2954" s="144" t="s">
        <v>2239</v>
      </c>
      <c r="C2954" s="95"/>
      <c r="D2954" s="95"/>
      <c r="E2954" s="137"/>
      <c r="F2954" s="173"/>
      <c r="G2954" s="138"/>
      <c r="H2954" s="158"/>
      <c r="I2954" s="158"/>
      <c r="J2954" s="158"/>
      <c r="K2954" s="158"/>
      <c r="L2954" s="158"/>
    </row>
    <row r="2955" spans="1:12" ht="15.75" x14ac:dyDescent="0.25">
      <c r="A2955" s="144"/>
      <c r="B2955" s="144" t="s">
        <v>2240</v>
      </c>
      <c r="C2955" s="95"/>
      <c r="D2955" s="95"/>
      <c r="E2955" s="137"/>
      <c r="F2955" s="173"/>
      <c r="G2955" s="138"/>
      <c r="H2955" s="158"/>
      <c r="I2955" s="158"/>
      <c r="J2955" s="158"/>
      <c r="K2955" s="158"/>
      <c r="L2955" s="158"/>
    </row>
    <row r="2956" spans="1:12" ht="15.75" x14ac:dyDescent="0.25">
      <c r="A2956" s="144"/>
      <c r="B2956" s="144" t="s">
        <v>2241</v>
      </c>
      <c r="C2956" s="95"/>
      <c r="D2956" s="95"/>
      <c r="E2956" s="137"/>
      <c r="F2956" s="173"/>
      <c r="G2956" s="138"/>
      <c r="H2956" s="158"/>
      <c r="I2956" s="158"/>
      <c r="J2956" s="158"/>
      <c r="K2956" s="158"/>
      <c r="L2956" s="158"/>
    </row>
    <row r="2957" spans="1:12" ht="31.5" x14ac:dyDescent="0.25">
      <c r="A2957" s="144"/>
      <c r="B2957" s="144" t="s">
        <v>2242</v>
      </c>
      <c r="C2957" s="95"/>
      <c r="D2957" s="95"/>
      <c r="E2957" s="137"/>
      <c r="F2957" s="173"/>
      <c r="G2957" s="138"/>
      <c r="H2957" s="158"/>
      <c r="I2957" s="158"/>
      <c r="J2957" s="158"/>
      <c r="K2957" s="158"/>
      <c r="L2957" s="158"/>
    </row>
    <row r="2958" spans="1:12" ht="31.5" x14ac:dyDescent="0.25">
      <c r="A2958" s="144"/>
      <c r="B2958" s="144" t="s">
        <v>2243</v>
      </c>
      <c r="C2958" s="95"/>
      <c r="D2958" s="95"/>
      <c r="E2958" s="137"/>
      <c r="F2958" s="173"/>
      <c r="G2958" s="138"/>
      <c r="H2958" s="158"/>
      <c r="I2958" s="158"/>
      <c r="J2958" s="158"/>
      <c r="K2958" s="158"/>
      <c r="L2958" s="158"/>
    </row>
    <row r="2959" spans="1:12" ht="15.75" x14ac:dyDescent="0.25">
      <c r="A2959" s="96"/>
      <c r="B2959" s="144" t="s">
        <v>2244</v>
      </c>
      <c r="C2959" s="91"/>
      <c r="D2959" s="91"/>
      <c r="E2959" s="137"/>
      <c r="F2959" s="173"/>
      <c r="G2959" s="138"/>
      <c r="H2959" s="158"/>
      <c r="I2959" s="158"/>
      <c r="J2959" s="158"/>
      <c r="K2959" s="158"/>
      <c r="L2959" s="158"/>
    </row>
    <row r="2960" spans="1:12" ht="15.75" x14ac:dyDescent="0.25">
      <c r="A2960" s="96"/>
      <c r="B2960" s="144" t="s">
        <v>2245</v>
      </c>
      <c r="C2960" s="91"/>
      <c r="D2960" s="91"/>
      <c r="E2960" s="137"/>
      <c r="F2960" s="173"/>
      <c r="G2960" s="138"/>
      <c r="H2960" s="158"/>
      <c r="I2960" s="158"/>
      <c r="J2960" s="158"/>
      <c r="K2960" s="158"/>
      <c r="L2960" s="158"/>
    </row>
    <row r="2961" spans="1:12" ht="15.75" x14ac:dyDescent="0.25">
      <c r="A2961" s="96"/>
      <c r="B2961" s="144" t="s">
        <v>2246</v>
      </c>
      <c r="C2961" s="91"/>
      <c r="D2961" s="91"/>
      <c r="E2961" s="137"/>
      <c r="F2961" s="173"/>
      <c r="G2961" s="138"/>
      <c r="H2961" s="158"/>
      <c r="I2961" s="158"/>
      <c r="J2961" s="158"/>
      <c r="K2961" s="158"/>
      <c r="L2961" s="158"/>
    </row>
    <row r="2962" spans="1:12" ht="15.75" x14ac:dyDescent="0.25">
      <c r="A2962" s="96"/>
      <c r="B2962" s="144" t="s">
        <v>2247</v>
      </c>
      <c r="C2962" s="91"/>
      <c r="D2962" s="91"/>
      <c r="E2962" s="137"/>
      <c r="F2962" s="173"/>
      <c r="G2962" s="138"/>
      <c r="H2962" s="158"/>
      <c r="I2962" s="158"/>
      <c r="J2962" s="158"/>
      <c r="K2962" s="158"/>
      <c r="L2962" s="158"/>
    </row>
    <row r="2963" spans="1:12" ht="15.75" x14ac:dyDescent="0.25">
      <c r="A2963" s="96"/>
      <c r="B2963" s="144" t="s">
        <v>2248</v>
      </c>
      <c r="C2963" s="91"/>
      <c r="D2963" s="91"/>
      <c r="E2963" s="137"/>
      <c r="F2963" s="173"/>
      <c r="G2963" s="138"/>
      <c r="H2963" s="158"/>
      <c r="I2963" s="158"/>
      <c r="J2963" s="158"/>
      <c r="K2963" s="158"/>
      <c r="L2963" s="158"/>
    </row>
    <row r="2964" spans="1:12" ht="15.75" x14ac:dyDescent="0.25">
      <c r="A2964" s="96"/>
      <c r="B2964" s="144" t="s">
        <v>2249</v>
      </c>
      <c r="C2964" s="91"/>
      <c r="D2964" s="91"/>
      <c r="E2964" s="137"/>
      <c r="F2964" s="173"/>
      <c r="G2964" s="138"/>
      <c r="H2964" s="158"/>
      <c r="I2964" s="158"/>
      <c r="J2964" s="158"/>
      <c r="K2964" s="158"/>
      <c r="L2964" s="158"/>
    </row>
    <row r="2965" spans="1:12" ht="15.75" x14ac:dyDescent="0.25">
      <c r="A2965" s="96"/>
      <c r="B2965" s="144" t="s">
        <v>885</v>
      </c>
      <c r="C2965" s="91"/>
      <c r="D2965" s="91"/>
      <c r="E2965" s="137"/>
      <c r="F2965" s="173"/>
      <c r="G2965" s="138"/>
      <c r="H2965" s="158"/>
      <c r="I2965" s="158"/>
      <c r="J2965" s="158"/>
      <c r="K2965" s="158"/>
      <c r="L2965" s="158"/>
    </row>
    <row r="2966" spans="1:12" ht="15.75" x14ac:dyDescent="0.25">
      <c r="A2966" s="96"/>
      <c r="B2966" s="144" t="s">
        <v>2250</v>
      </c>
      <c r="C2966" s="91"/>
      <c r="D2966" s="91"/>
      <c r="E2966" s="137"/>
      <c r="F2966" s="173"/>
      <c r="G2966" s="138"/>
      <c r="H2966" s="158"/>
      <c r="I2966" s="158"/>
      <c r="J2966" s="158"/>
      <c r="K2966" s="158"/>
      <c r="L2966" s="158"/>
    </row>
    <row r="2967" spans="1:12" ht="31.5" x14ac:dyDescent="0.25">
      <c r="A2967" s="96"/>
      <c r="B2967" s="144" t="s">
        <v>2251</v>
      </c>
      <c r="C2967" s="91"/>
      <c r="D2967" s="91"/>
      <c r="E2967" s="190"/>
      <c r="F2967" s="158"/>
      <c r="G2967" s="158"/>
      <c r="H2967" s="158"/>
      <c r="I2967" s="158"/>
      <c r="J2967" s="158"/>
      <c r="K2967" s="158"/>
      <c r="L2967" s="158"/>
    </row>
    <row r="2968" spans="1:12" ht="31.5" x14ac:dyDescent="0.25">
      <c r="A2968" s="96"/>
      <c r="B2968" s="144" t="s">
        <v>2252</v>
      </c>
      <c r="C2968" s="91"/>
      <c r="D2968" s="91"/>
      <c r="E2968" s="190"/>
      <c r="F2968" s="158"/>
      <c r="G2968" s="158"/>
      <c r="H2968" s="158"/>
      <c r="I2968" s="158"/>
      <c r="J2968" s="158"/>
      <c r="K2968" s="158"/>
      <c r="L2968" s="158"/>
    </row>
    <row r="2969" spans="1:12" ht="31.5" x14ac:dyDescent="0.25">
      <c r="A2969" s="96"/>
      <c r="B2969" s="144" t="s">
        <v>2253</v>
      </c>
      <c r="C2969" s="91"/>
      <c r="D2969" s="91"/>
      <c r="E2969" s="190"/>
      <c r="F2969" s="158"/>
      <c r="G2969" s="158"/>
      <c r="H2969" s="158"/>
      <c r="I2969" s="158"/>
      <c r="J2969" s="158"/>
      <c r="K2969" s="158"/>
      <c r="L2969" s="158"/>
    </row>
    <row r="2970" spans="1:12" ht="15.75" x14ac:dyDescent="0.25">
      <c r="A2970" s="96"/>
      <c r="B2970" s="144" t="s">
        <v>2254</v>
      </c>
      <c r="C2970" s="91"/>
      <c r="D2970" s="91"/>
      <c r="E2970" s="190"/>
      <c r="F2970" s="158"/>
      <c r="G2970" s="158"/>
      <c r="H2970" s="158"/>
      <c r="I2970" s="158"/>
      <c r="J2970" s="158"/>
      <c r="K2970" s="158"/>
      <c r="L2970" s="158"/>
    </row>
    <row r="2971" spans="1:12" ht="15.75" x14ac:dyDescent="0.25">
      <c r="A2971" s="96"/>
      <c r="B2971" s="144" t="s">
        <v>2255</v>
      </c>
      <c r="C2971" s="91"/>
      <c r="D2971" s="91"/>
      <c r="E2971" s="190"/>
      <c r="F2971" s="158"/>
      <c r="G2971" s="158"/>
      <c r="H2971" s="158"/>
      <c r="I2971" s="158"/>
      <c r="J2971" s="158"/>
      <c r="K2971" s="158"/>
      <c r="L2971" s="158"/>
    </row>
    <row r="2972" spans="1:12" s="248" customFormat="1" ht="16.5" customHeight="1" x14ac:dyDescent="0.25">
      <c r="A2972" s="293" t="s">
        <v>2411</v>
      </c>
      <c r="B2972" s="293" t="s">
        <v>2262</v>
      </c>
      <c r="C2972" s="294"/>
      <c r="D2972" s="294"/>
      <c r="E2972" s="294"/>
      <c r="F2972" s="294"/>
      <c r="G2972" s="294"/>
      <c r="H2972" s="294"/>
      <c r="I2972" s="294"/>
      <c r="J2972" s="294"/>
      <c r="K2972" s="294"/>
      <c r="L2972" s="295"/>
    </row>
    <row r="2973" spans="1:12" s="258" customFormat="1" ht="16.5" x14ac:dyDescent="0.25">
      <c r="A2973" s="249">
        <v>1</v>
      </c>
      <c r="B2973" s="250" t="s">
        <v>2263</v>
      </c>
      <c r="C2973" s="251" t="s">
        <v>2264</v>
      </c>
      <c r="D2973" s="252" t="s">
        <v>2265</v>
      </c>
      <c r="E2973" s="253" t="s">
        <v>30</v>
      </c>
      <c r="F2973" s="254">
        <v>30</v>
      </c>
      <c r="G2973" s="255">
        <v>1500000</v>
      </c>
      <c r="H2973" s="256">
        <f>F2973*G2973</f>
        <v>45000000</v>
      </c>
      <c r="I2973" s="20"/>
      <c r="J2973" s="21"/>
      <c r="K2973" s="22"/>
      <c r="L2973" s="257"/>
    </row>
    <row r="2974" spans="1:12" s="258" customFormat="1" ht="17.25" x14ac:dyDescent="0.25">
      <c r="A2974" s="249">
        <v>2</v>
      </c>
      <c r="B2974" s="250" t="s">
        <v>2266</v>
      </c>
      <c r="C2974" s="251" t="s">
        <v>2267</v>
      </c>
      <c r="D2974" s="252" t="s">
        <v>2265</v>
      </c>
      <c r="E2974" s="259" t="s">
        <v>30</v>
      </c>
      <c r="F2974" s="254">
        <v>30</v>
      </c>
      <c r="G2974" s="260">
        <v>1500000</v>
      </c>
      <c r="H2974" s="261">
        <f t="shared" ref="H2974:H3036" si="40">F2974*G2974</f>
        <v>45000000</v>
      </c>
      <c r="I2974" s="262"/>
      <c r="J2974" s="263"/>
      <c r="K2974" s="264"/>
      <c r="L2974" s="265"/>
    </row>
    <row r="2975" spans="1:12" s="258" customFormat="1" ht="16.5" x14ac:dyDescent="0.25">
      <c r="A2975" s="249">
        <v>3</v>
      </c>
      <c r="B2975" s="250" t="s">
        <v>2268</v>
      </c>
      <c r="C2975" s="251" t="s">
        <v>2269</v>
      </c>
      <c r="D2975" s="249" t="s">
        <v>2270</v>
      </c>
      <c r="E2975" s="249" t="s">
        <v>30</v>
      </c>
      <c r="F2975" s="266">
        <v>30</v>
      </c>
      <c r="G2975" s="260">
        <v>1100000</v>
      </c>
      <c r="H2975" s="261">
        <f>F2975*G2975</f>
        <v>33000000</v>
      </c>
      <c r="I2975" s="262"/>
      <c r="J2975" s="263"/>
      <c r="K2975" s="264"/>
      <c r="L2975" s="265"/>
    </row>
    <row r="2976" spans="1:12" s="267" customFormat="1" ht="16.5" x14ac:dyDescent="0.25">
      <c r="A2976" s="249">
        <v>4</v>
      </c>
      <c r="B2976" s="250" t="s">
        <v>2271</v>
      </c>
      <c r="C2976" s="251" t="s">
        <v>2272</v>
      </c>
      <c r="D2976" s="249" t="s">
        <v>2270</v>
      </c>
      <c r="E2976" s="249" t="s">
        <v>30</v>
      </c>
      <c r="F2976" s="266">
        <v>20</v>
      </c>
      <c r="G2976" s="260">
        <v>1200000</v>
      </c>
      <c r="H2976" s="261">
        <f>F2976*G2976</f>
        <v>24000000</v>
      </c>
      <c r="I2976" s="262"/>
      <c r="J2976" s="263"/>
      <c r="K2976" s="264"/>
      <c r="L2976" s="265"/>
    </row>
    <row r="2977" spans="1:12" s="258" customFormat="1" ht="16.5" x14ac:dyDescent="0.25">
      <c r="A2977" s="249">
        <v>5</v>
      </c>
      <c r="B2977" s="250" t="s">
        <v>2273</v>
      </c>
      <c r="C2977" s="251" t="s">
        <v>2274</v>
      </c>
      <c r="D2977" s="249" t="s">
        <v>2270</v>
      </c>
      <c r="E2977" s="249" t="s">
        <v>30</v>
      </c>
      <c r="F2977" s="266">
        <v>20</v>
      </c>
      <c r="G2977" s="260">
        <v>800000</v>
      </c>
      <c r="H2977" s="261">
        <f>F2977*G2977</f>
        <v>16000000</v>
      </c>
      <c r="I2977" s="262"/>
      <c r="J2977" s="263"/>
      <c r="K2977" s="264"/>
      <c r="L2977" s="265"/>
    </row>
    <row r="2978" spans="1:12" s="258" customFormat="1" ht="16.5" x14ac:dyDescent="0.25">
      <c r="A2978" s="249">
        <v>6</v>
      </c>
      <c r="B2978" s="250" t="s">
        <v>2275</v>
      </c>
      <c r="C2978" s="251" t="s">
        <v>2276</v>
      </c>
      <c r="D2978" s="249" t="s">
        <v>2270</v>
      </c>
      <c r="E2978" s="249" t="s">
        <v>30</v>
      </c>
      <c r="F2978" s="266">
        <v>20</v>
      </c>
      <c r="G2978" s="260">
        <v>800000</v>
      </c>
      <c r="H2978" s="261">
        <f>F2978*G2978</f>
        <v>16000000</v>
      </c>
      <c r="I2978" s="262"/>
      <c r="J2978" s="263"/>
      <c r="K2978" s="264"/>
      <c r="L2978" s="265"/>
    </row>
    <row r="2979" spans="1:12" s="258" customFormat="1" ht="16.5" x14ac:dyDescent="0.25">
      <c r="A2979" s="249">
        <v>7</v>
      </c>
      <c r="B2979" s="250" t="s">
        <v>2277</v>
      </c>
      <c r="C2979" s="251" t="s">
        <v>2276</v>
      </c>
      <c r="D2979" s="249" t="s">
        <v>2270</v>
      </c>
      <c r="E2979" s="249" t="s">
        <v>30</v>
      </c>
      <c r="F2979" s="266">
        <v>20</v>
      </c>
      <c r="G2979" s="260">
        <v>800000</v>
      </c>
      <c r="H2979" s="261">
        <f>F2979*G2979</f>
        <v>16000000</v>
      </c>
      <c r="I2979" s="262"/>
      <c r="J2979" s="263"/>
      <c r="K2979" s="264"/>
      <c r="L2979" s="265"/>
    </row>
    <row r="2980" spans="1:12" s="258" customFormat="1" ht="16.5" x14ac:dyDescent="0.25">
      <c r="A2980" s="249">
        <v>8</v>
      </c>
      <c r="B2980" s="268" t="s">
        <v>2278</v>
      </c>
      <c r="C2980" s="172" t="s">
        <v>2279</v>
      </c>
      <c r="D2980" s="249" t="s">
        <v>2079</v>
      </c>
      <c r="E2980" s="253" t="s">
        <v>31</v>
      </c>
      <c r="F2980" s="254">
        <v>20</v>
      </c>
      <c r="G2980" s="256">
        <v>1200000</v>
      </c>
      <c r="H2980" s="256">
        <f t="shared" si="40"/>
        <v>24000000</v>
      </c>
      <c r="I2980" s="26"/>
      <c r="J2980" s="26"/>
      <c r="K2980" s="26"/>
      <c r="L2980" s="28"/>
    </row>
    <row r="2981" spans="1:12" s="258" customFormat="1" ht="16.5" x14ac:dyDescent="0.25">
      <c r="A2981" s="249">
        <v>9</v>
      </c>
      <c r="B2981" s="269" t="s">
        <v>2280</v>
      </c>
      <c r="C2981" s="251" t="s">
        <v>2281</v>
      </c>
      <c r="D2981" s="249" t="s">
        <v>2265</v>
      </c>
      <c r="E2981" s="253" t="s">
        <v>31</v>
      </c>
      <c r="F2981" s="254">
        <v>20</v>
      </c>
      <c r="G2981" s="255">
        <v>1800000</v>
      </c>
      <c r="H2981" s="261">
        <f>F2981*G2981</f>
        <v>36000000</v>
      </c>
      <c r="I2981" s="25"/>
      <c r="J2981" s="26"/>
      <c r="K2981" s="22"/>
      <c r="L2981" s="257"/>
    </row>
    <row r="2982" spans="1:12" s="258" customFormat="1" ht="33" x14ac:dyDescent="0.25">
      <c r="A2982" s="249">
        <v>10</v>
      </c>
      <c r="B2982" s="269" t="s">
        <v>2282</v>
      </c>
      <c r="C2982" s="172" t="s">
        <v>2283</v>
      </c>
      <c r="D2982" s="249" t="s">
        <v>2079</v>
      </c>
      <c r="E2982" s="253" t="s">
        <v>31</v>
      </c>
      <c r="F2982" s="254">
        <v>5</v>
      </c>
      <c r="G2982" s="256">
        <v>250000</v>
      </c>
      <c r="H2982" s="256">
        <f t="shared" si="40"/>
        <v>1250000</v>
      </c>
      <c r="I2982" s="26"/>
      <c r="J2982" s="26"/>
      <c r="K2982" s="26"/>
      <c r="L2982" s="28"/>
    </row>
    <row r="2983" spans="1:12" s="258" customFormat="1" ht="16.5" x14ac:dyDescent="0.25">
      <c r="A2983" s="249">
        <v>11</v>
      </c>
      <c r="B2983" s="270" t="s">
        <v>2284</v>
      </c>
      <c r="C2983" s="271" t="s">
        <v>2285</v>
      </c>
      <c r="D2983" s="249" t="s">
        <v>2079</v>
      </c>
      <c r="E2983" s="253" t="s">
        <v>31</v>
      </c>
      <c r="F2983" s="254">
        <v>3</v>
      </c>
      <c r="G2983" s="260">
        <v>1600000</v>
      </c>
      <c r="H2983" s="261">
        <f t="shared" si="40"/>
        <v>4800000</v>
      </c>
      <c r="I2983" s="262"/>
      <c r="J2983" s="263"/>
      <c r="K2983" s="264"/>
      <c r="L2983" s="265"/>
    </row>
    <row r="2984" spans="1:12" s="258" customFormat="1" ht="16.5" x14ac:dyDescent="0.25">
      <c r="A2984" s="249">
        <v>12</v>
      </c>
      <c r="B2984" s="250" t="s">
        <v>2286</v>
      </c>
      <c r="C2984" s="172" t="s">
        <v>2287</v>
      </c>
      <c r="D2984" s="253" t="s">
        <v>2288</v>
      </c>
      <c r="E2984" s="253" t="s">
        <v>31</v>
      </c>
      <c r="F2984" s="254">
        <v>3</v>
      </c>
      <c r="G2984" s="272">
        <v>2000000</v>
      </c>
      <c r="H2984" s="273">
        <f>F2984*G2984</f>
        <v>6000000</v>
      </c>
      <c r="I2984" s="262"/>
      <c r="J2984" s="263"/>
      <c r="K2984" s="274"/>
      <c r="L2984" s="275"/>
    </row>
    <row r="2985" spans="1:12" s="258" customFormat="1" ht="33" x14ac:dyDescent="0.25">
      <c r="A2985" s="249">
        <v>13</v>
      </c>
      <c r="B2985" s="276" t="s">
        <v>2289</v>
      </c>
      <c r="C2985" s="251" t="s">
        <v>2290</v>
      </c>
      <c r="D2985" s="251" t="s">
        <v>2291</v>
      </c>
      <c r="E2985" s="253" t="s">
        <v>1104</v>
      </c>
      <c r="F2985" s="254">
        <v>10</v>
      </c>
      <c r="G2985" s="256">
        <v>500000</v>
      </c>
      <c r="H2985" s="256">
        <f t="shared" ref="H2985:H2987" si="41">F2985*G2985</f>
        <v>5000000</v>
      </c>
      <c r="I2985" s="26"/>
      <c r="J2985" s="26"/>
      <c r="K2985" s="26"/>
      <c r="L2985" s="28"/>
    </row>
    <row r="2986" spans="1:12" s="258" customFormat="1" ht="33" x14ac:dyDescent="0.25">
      <c r="A2986" s="249">
        <v>14</v>
      </c>
      <c r="B2986" s="276" t="s">
        <v>2292</v>
      </c>
      <c r="C2986" s="251" t="s">
        <v>2290</v>
      </c>
      <c r="D2986" s="251" t="s">
        <v>2291</v>
      </c>
      <c r="E2986" s="253" t="s">
        <v>1104</v>
      </c>
      <c r="F2986" s="254">
        <v>10</v>
      </c>
      <c r="G2986" s="256">
        <v>500000</v>
      </c>
      <c r="H2986" s="256">
        <f t="shared" si="41"/>
        <v>5000000</v>
      </c>
      <c r="I2986" s="26"/>
      <c r="J2986" s="26"/>
      <c r="K2986" s="26"/>
      <c r="L2986" s="28"/>
    </row>
    <row r="2987" spans="1:12" s="258" customFormat="1" ht="33" x14ac:dyDescent="0.25">
      <c r="A2987" s="249">
        <v>15</v>
      </c>
      <c r="B2987" s="276" t="s">
        <v>2293</v>
      </c>
      <c r="C2987" s="251" t="s">
        <v>2290</v>
      </c>
      <c r="D2987" s="251" t="s">
        <v>2291</v>
      </c>
      <c r="E2987" s="253" t="s">
        <v>1104</v>
      </c>
      <c r="F2987" s="254">
        <v>10</v>
      </c>
      <c r="G2987" s="256">
        <v>700000</v>
      </c>
      <c r="H2987" s="256">
        <f t="shared" si="41"/>
        <v>7000000</v>
      </c>
      <c r="I2987" s="26"/>
      <c r="J2987" s="26"/>
      <c r="K2987" s="26"/>
      <c r="L2987" s="28"/>
    </row>
    <row r="2988" spans="1:12" s="258" customFormat="1" ht="16.5" x14ac:dyDescent="0.25">
      <c r="A2988" s="249">
        <v>16</v>
      </c>
      <c r="B2988" s="270" t="s">
        <v>2294</v>
      </c>
      <c r="C2988" s="251" t="s">
        <v>2295</v>
      </c>
      <c r="D2988" s="251" t="s">
        <v>2296</v>
      </c>
      <c r="E2988" s="253" t="s">
        <v>31</v>
      </c>
      <c r="F2988" s="254">
        <v>2</v>
      </c>
      <c r="G2988" s="256">
        <v>8000000</v>
      </c>
      <c r="H2988" s="256">
        <f>F2988*G2988</f>
        <v>16000000</v>
      </c>
      <c r="I2988" s="26"/>
      <c r="J2988" s="26"/>
      <c r="K2988" s="26"/>
      <c r="L2988" s="28"/>
    </row>
    <row r="2989" spans="1:12" s="258" customFormat="1" ht="16.5" x14ac:dyDescent="0.25">
      <c r="A2989" s="249">
        <v>17</v>
      </c>
      <c r="B2989" s="250" t="s">
        <v>2297</v>
      </c>
      <c r="C2989" s="277" t="s">
        <v>2298</v>
      </c>
      <c r="D2989" s="253" t="s">
        <v>2299</v>
      </c>
      <c r="E2989" s="253" t="s">
        <v>30</v>
      </c>
      <c r="F2989" s="266">
        <v>10</v>
      </c>
      <c r="G2989" s="260">
        <v>250000</v>
      </c>
      <c r="H2989" s="261">
        <f t="shared" si="40"/>
        <v>2500000</v>
      </c>
      <c r="I2989" s="262"/>
      <c r="J2989" s="263"/>
      <c r="K2989" s="264"/>
      <c r="L2989" s="265"/>
    </row>
    <row r="2990" spans="1:12" s="258" customFormat="1" ht="16.5" x14ac:dyDescent="0.25">
      <c r="A2990" s="249">
        <v>18</v>
      </c>
      <c r="B2990" s="250" t="s">
        <v>2300</v>
      </c>
      <c r="C2990" s="251" t="s">
        <v>2301</v>
      </c>
      <c r="D2990" s="253" t="s">
        <v>1111</v>
      </c>
      <c r="E2990" s="253" t="s">
        <v>30</v>
      </c>
      <c r="F2990" s="266">
        <v>10</v>
      </c>
      <c r="G2990" s="260">
        <v>200000</v>
      </c>
      <c r="H2990" s="261">
        <f t="shared" si="40"/>
        <v>2000000</v>
      </c>
      <c r="I2990" s="262"/>
      <c r="J2990" s="263"/>
      <c r="K2990" s="264"/>
      <c r="L2990" s="265"/>
    </row>
    <row r="2991" spans="1:12" s="258" customFormat="1" ht="16.5" x14ac:dyDescent="0.25">
      <c r="A2991" s="249">
        <v>19</v>
      </c>
      <c r="B2991" s="250" t="s">
        <v>2302</v>
      </c>
      <c r="C2991" s="251" t="s">
        <v>2290</v>
      </c>
      <c r="D2991" s="251" t="s">
        <v>2291</v>
      </c>
      <c r="E2991" s="253" t="s">
        <v>30</v>
      </c>
      <c r="F2991" s="266">
        <v>30</v>
      </c>
      <c r="G2991" s="260">
        <v>200000</v>
      </c>
      <c r="H2991" s="261">
        <f t="shared" si="40"/>
        <v>6000000</v>
      </c>
      <c r="I2991" s="262"/>
      <c r="J2991" s="263"/>
      <c r="K2991" s="264"/>
      <c r="L2991" s="265"/>
    </row>
    <row r="2992" spans="1:12" s="258" customFormat="1" ht="16.5" x14ac:dyDescent="0.25">
      <c r="A2992" s="249">
        <v>20</v>
      </c>
      <c r="B2992" s="250" t="s">
        <v>2303</v>
      </c>
      <c r="C2992" s="251" t="s">
        <v>2290</v>
      </c>
      <c r="D2992" s="251" t="s">
        <v>2291</v>
      </c>
      <c r="E2992" s="253" t="s">
        <v>30</v>
      </c>
      <c r="F2992" s="266">
        <v>30</v>
      </c>
      <c r="G2992" s="260">
        <v>200000</v>
      </c>
      <c r="H2992" s="261">
        <f t="shared" si="40"/>
        <v>6000000</v>
      </c>
      <c r="I2992" s="262"/>
      <c r="J2992" s="263"/>
      <c r="K2992" s="264"/>
      <c r="L2992" s="265"/>
    </row>
    <row r="2993" spans="1:12" s="258" customFormat="1" ht="16.5" x14ac:dyDescent="0.25">
      <c r="A2993" s="249">
        <v>21</v>
      </c>
      <c r="B2993" s="250" t="s">
        <v>2304</v>
      </c>
      <c r="C2993" s="251" t="s">
        <v>2290</v>
      </c>
      <c r="D2993" s="251" t="s">
        <v>2291</v>
      </c>
      <c r="E2993" s="253" t="s">
        <v>30</v>
      </c>
      <c r="F2993" s="266">
        <v>30</v>
      </c>
      <c r="G2993" s="260">
        <v>200000</v>
      </c>
      <c r="H2993" s="261">
        <f t="shared" si="40"/>
        <v>6000000</v>
      </c>
      <c r="I2993" s="262"/>
      <c r="J2993" s="263"/>
      <c r="K2993" s="264"/>
      <c r="L2993" s="265"/>
    </row>
    <row r="2994" spans="1:12" s="258" customFormat="1" ht="16.5" x14ac:dyDescent="0.25">
      <c r="A2994" s="249">
        <v>22</v>
      </c>
      <c r="B2994" s="270" t="s">
        <v>2305</v>
      </c>
      <c r="C2994" s="251" t="s">
        <v>2290</v>
      </c>
      <c r="D2994" s="278"/>
      <c r="E2994" s="279"/>
      <c r="F2994" s="280">
        <v>30</v>
      </c>
      <c r="G2994" s="272">
        <v>200000</v>
      </c>
      <c r="H2994" s="273">
        <f t="shared" si="40"/>
        <v>6000000</v>
      </c>
      <c r="I2994" s="262"/>
      <c r="J2994" s="263"/>
      <c r="K2994" s="274"/>
      <c r="L2994" s="275"/>
    </row>
    <row r="2995" spans="1:12" s="258" customFormat="1" ht="16.5" x14ac:dyDescent="0.25">
      <c r="A2995" s="249">
        <v>23</v>
      </c>
      <c r="B2995" s="270" t="s">
        <v>2306</v>
      </c>
      <c r="C2995" s="251" t="s">
        <v>2290</v>
      </c>
      <c r="D2995" s="281"/>
      <c r="E2995" s="251"/>
      <c r="F2995" s="266">
        <v>2</v>
      </c>
      <c r="G2995" s="256">
        <v>200000</v>
      </c>
      <c r="H2995" s="256">
        <f>F2995*G2995</f>
        <v>400000</v>
      </c>
      <c r="I2995" s="26"/>
      <c r="J2995" s="26"/>
      <c r="K2995" s="26"/>
      <c r="L2995" s="28"/>
    </row>
    <row r="2996" spans="1:12" s="258" customFormat="1" ht="16.5" x14ac:dyDescent="0.25">
      <c r="A2996" s="249">
        <v>24</v>
      </c>
      <c r="B2996" s="270" t="s">
        <v>2307</v>
      </c>
      <c r="C2996" s="251" t="s">
        <v>2290</v>
      </c>
      <c r="D2996" s="251"/>
      <c r="E2996" s="251"/>
      <c r="F2996" s="280">
        <v>2</v>
      </c>
      <c r="G2996" s="256">
        <v>200000</v>
      </c>
      <c r="H2996" s="261">
        <f>F2996*G2996</f>
        <v>400000</v>
      </c>
      <c r="I2996" s="25"/>
      <c r="J2996" s="26"/>
      <c r="K2996" s="22"/>
      <c r="L2996" s="257"/>
    </row>
    <row r="2997" spans="1:12" s="258" customFormat="1" ht="16.5" x14ac:dyDescent="0.25">
      <c r="A2997" s="249">
        <v>25</v>
      </c>
      <c r="B2997" s="270" t="s">
        <v>2308</v>
      </c>
      <c r="C2997" s="251" t="s">
        <v>2290</v>
      </c>
      <c r="D2997" s="251"/>
      <c r="E2997" s="249"/>
      <c r="F2997" s="280">
        <v>6</v>
      </c>
      <c r="G2997" s="255">
        <v>200000</v>
      </c>
      <c r="H2997" s="261">
        <f>F2997*G2997</f>
        <v>1200000</v>
      </c>
      <c r="I2997" s="25"/>
      <c r="J2997" s="26"/>
      <c r="K2997" s="22"/>
      <c r="L2997" s="257"/>
    </row>
    <row r="2998" spans="1:12" s="258" customFormat="1" ht="16.5" x14ac:dyDescent="0.25">
      <c r="A2998" s="249">
        <v>26</v>
      </c>
      <c r="B2998" s="268" t="s">
        <v>2309</v>
      </c>
      <c r="C2998" s="249" t="s">
        <v>2310</v>
      </c>
      <c r="D2998" s="251" t="s">
        <v>2311</v>
      </c>
      <c r="E2998" s="253" t="s">
        <v>31</v>
      </c>
      <c r="F2998" s="266">
        <v>5</v>
      </c>
      <c r="G2998" s="256">
        <v>350000</v>
      </c>
      <c r="H2998" s="256">
        <f t="shared" si="40"/>
        <v>1750000</v>
      </c>
      <c r="I2998" s="26"/>
      <c r="J2998" s="26"/>
      <c r="K2998" s="26"/>
      <c r="L2998" s="28"/>
    </row>
    <row r="2999" spans="1:12" s="258" customFormat="1" ht="16.5" x14ac:dyDescent="0.25">
      <c r="A2999" s="249">
        <v>27</v>
      </c>
      <c r="B2999" s="270" t="s">
        <v>2312</v>
      </c>
      <c r="C2999" s="251" t="s">
        <v>2313</v>
      </c>
      <c r="D2999" s="281"/>
      <c r="E2999" s="251"/>
      <c r="F2999" s="266">
        <v>2</v>
      </c>
      <c r="G2999" s="260">
        <v>5000000</v>
      </c>
      <c r="H2999" s="261">
        <f t="shared" si="40"/>
        <v>10000000</v>
      </c>
      <c r="I2999" s="262"/>
      <c r="J2999" s="263"/>
      <c r="K2999" s="264"/>
      <c r="L2999" s="265"/>
    </row>
    <row r="3000" spans="1:12" s="258" customFormat="1" ht="16.5" x14ac:dyDescent="0.25">
      <c r="A3000" s="249">
        <v>28</v>
      </c>
      <c r="B3000" s="282" t="s">
        <v>2314</v>
      </c>
      <c r="C3000" s="283" t="s">
        <v>2315</v>
      </c>
      <c r="D3000" s="251" t="s">
        <v>2265</v>
      </c>
      <c r="E3000" s="251" t="s">
        <v>2316</v>
      </c>
      <c r="F3000" s="266">
        <v>1</v>
      </c>
      <c r="G3000" s="260">
        <v>8000000</v>
      </c>
      <c r="H3000" s="261">
        <f t="shared" si="40"/>
        <v>8000000</v>
      </c>
      <c r="I3000" s="262"/>
      <c r="J3000" s="263"/>
      <c r="K3000" s="264"/>
      <c r="L3000" s="265"/>
    </row>
    <row r="3001" spans="1:12" s="258" customFormat="1" ht="17.25" x14ac:dyDescent="0.25">
      <c r="A3001" s="249">
        <v>29</v>
      </c>
      <c r="B3001" s="270" t="s">
        <v>2317</v>
      </c>
      <c r="C3001" s="284" t="s">
        <v>2318</v>
      </c>
      <c r="D3001" s="251" t="s">
        <v>2265</v>
      </c>
      <c r="E3001" s="251" t="s">
        <v>2316</v>
      </c>
      <c r="F3001" s="280">
        <v>4</v>
      </c>
      <c r="G3001" s="260">
        <v>9000000</v>
      </c>
      <c r="H3001" s="261">
        <f t="shared" si="40"/>
        <v>36000000</v>
      </c>
      <c r="I3001" s="262"/>
      <c r="J3001" s="263"/>
      <c r="K3001" s="264"/>
      <c r="L3001" s="265"/>
    </row>
    <row r="3002" spans="1:12" s="258" customFormat="1" ht="16.5" x14ac:dyDescent="0.25">
      <c r="A3002" s="249">
        <v>30</v>
      </c>
      <c r="B3002" s="270" t="s">
        <v>2319</v>
      </c>
      <c r="C3002" s="251" t="s">
        <v>2320</v>
      </c>
      <c r="D3002" s="251" t="s">
        <v>2288</v>
      </c>
      <c r="E3002" s="249" t="s">
        <v>2316</v>
      </c>
      <c r="F3002" s="280">
        <v>3</v>
      </c>
      <c r="G3002" s="260">
        <v>4000000</v>
      </c>
      <c r="H3002" s="261">
        <f t="shared" si="40"/>
        <v>12000000</v>
      </c>
      <c r="I3002" s="262"/>
      <c r="J3002" s="263"/>
      <c r="K3002" s="264"/>
      <c r="L3002" s="265"/>
    </row>
    <row r="3003" spans="1:12" s="258" customFormat="1" ht="16.5" x14ac:dyDescent="0.25">
      <c r="A3003" s="249">
        <v>31</v>
      </c>
      <c r="B3003" s="270" t="s">
        <v>2321</v>
      </c>
      <c r="C3003" s="251" t="s">
        <v>2322</v>
      </c>
      <c r="D3003" s="251" t="s">
        <v>2288</v>
      </c>
      <c r="E3003" s="249" t="s">
        <v>2316</v>
      </c>
      <c r="F3003" s="280">
        <v>2</v>
      </c>
      <c r="G3003" s="260">
        <v>1500000</v>
      </c>
      <c r="H3003" s="261">
        <f t="shared" si="40"/>
        <v>3000000</v>
      </c>
      <c r="I3003" s="262"/>
      <c r="J3003" s="263"/>
      <c r="K3003" s="264"/>
      <c r="L3003" s="265"/>
    </row>
    <row r="3004" spans="1:12" s="258" customFormat="1" ht="16.5" x14ac:dyDescent="0.25">
      <c r="A3004" s="249">
        <v>32</v>
      </c>
      <c r="B3004" s="250" t="s">
        <v>2323</v>
      </c>
      <c r="C3004" s="251" t="s">
        <v>2324</v>
      </c>
      <c r="D3004" s="251" t="s">
        <v>2311</v>
      </c>
      <c r="E3004" s="249" t="s">
        <v>2316</v>
      </c>
      <c r="F3004" s="266">
        <v>10</v>
      </c>
      <c r="G3004" s="260">
        <v>550000</v>
      </c>
      <c r="H3004" s="261">
        <f t="shared" si="40"/>
        <v>5500000</v>
      </c>
      <c r="I3004" s="262"/>
      <c r="J3004" s="263"/>
      <c r="K3004" s="264"/>
      <c r="L3004" s="265"/>
    </row>
    <row r="3005" spans="1:12" s="258" customFormat="1" ht="16.5" x14ac:dyDescent="0.25">
      <c r="A3005" s="249">
        <v>33</v>
      </c>
      <c r="B3005" s="285" t="s">
        <v>2325</v>
      </c>
      <c r="C3005" s="286" t="s">
        <v>2326</v>
      </c>
      <c r="D3005" s="286" t="s">
        <v>2311</v>
      </c>
      <c r="E3005" s="252" t="s">
        <v>31</v>
      </c>
      <c r="F3005" s="266">
        <v>10</v>
      </c>
      <c r="G3005" s="260">
        <v>8500000</v>
      </c>
      <c r="H3005" s="261">
        <f t="shared" si="40"/>
        <v>85000000</v>
      </c>
      <c r="I3005" s="262"/>
      <c r="J3005" s="263"/>
      <c r="K3005" s="264"/>
      <c r="L3005" s="265"/>
    </row>
    <row r="3006" spans="1:12" s="258" customFormat="1" ht="16.5" x14ac:dyDescent="0.25">
      <c r="A3006" s="249">
        <v>34</v>
      </c>
      <c r="B3006" s="285" t="s">
        <v>2327</v>
      </c>
      <c r="C3006" s="286" t="s">
        <v>2328</v>
      </c>
      <c r="D3006" s="286" t="s">
        <v>2265</v>
      </c>
      <c r="E3006" s="252" t="s">
        <v>2056</v>
      </c>
      <c r="F3006" s="266">
        <v>30</v>
      </c>
      <c r="G3006" s="260">
        <v>3500000</v>
      </c>
      <c r="H3006" s="261">
        <f t="shared" si="40"/>
        <v>105000000</v>
      </c>
      <c r="I3006" s="262"/>
      <c r="J3006" s="263"/>
      <c r="K3006" s="264"/>
      <c r="L3006" s="265"/>
    </row>
    <row r="3007" spans="1:12" s="258" customFormat="1" ht="16.5" x14ac:dyDescent="0.25">
      <c r="A3007" s="249">
        <v>35</v>
      </c>
      <c r="B3007" s="285" t="s">
        <v>2329</v>
      </c>
      <c r="C3007" s="286" t="s">
        <v>2330</v>
      </c>
      <c r="D3007" s="286" t="s">
        <v>2265</v>
      </c>
      <c r="E3007" s="252" t="s">
        <v>2056</v>
      </c>
      <c r="F3007" s="266">
        <v>30</v>
      </c>
      <c r="G3007" s="260">
        <v>2200000</v>
      </c>
      <c r="H3007" s="261">
        <f t="shared" si="40"/>
        <v>66000000</v>
      </c>
      <c r="I3007" s="262"/>
      <c r="J3007" s="263"/>
      <c r="K3007" s="264"/>
      <c r="L3007" s="265"/>
    </row>
    <row r="3008" spans="1:12" s="258" customFormat="1" ht="16.5" x14ac:dyDescent="0.25">
      <c r="A3008" s="249">
        <v>36</v>
      </c>
      <c r="B3008" s="285" t="s">
        <v>2331</v>
      </c>
      <c r="C3008" s="286" t="s">
        <v>2326</v>
      </c>
      <c r="D3008" s="286" t="s">
        <v>1111</v>
      </c>
      <c r="E3008" s="252" t="s">
        <v>2056</v>
      </c>
      <c r="F3008" s="266">
        <v>10</v>
      </c>
      <c r="G3008" s="260">
        <v>5000000</v>
      </c>
      <c r="H3008" s="261">
        <f t="shared" si="40"/>
        <v>50000000</v>
      </c>
      <c r="I3008" s="262"/>
      <c r="J3008" s="263"/>
      <c r="K3008" s="264"/>
      <c r="L3008" s="265"/>
    </row>
    <row r="3009" spans="1:12" s="258" customFormat="1" ht="16.5" x14ac:dyDescent="0.25">
      <c r="A3009" s="249">
        <v>37</v>
      </c>
      <c r="B3009" s="285" t="s">
        <v>2332</v>
      </c>
      <c r="C3009" s="286" t="s">
        <v>2326</v>
      </c>
      <c r="D3009" s="286" t="s">
        <v>1111</v>
      </c>
      <c r="E3009" s="252" t="s">
        <v>2056</v>
      </c>
      <c r="F3009" s="266">
        <v>10</v>
      </c>
      <c r="G3009" s="260">
        <v>5000000</v>
      </c>
      <c r="H3009" s="261">
        <f t="shared" si="40"/>
        <v>50000000</v>
      </c>
      <c r="I3009" s="262"/>
      <c r="J3009" s="263"/>
      <c r="K3009" s="264"/>
      <c r="L3009" s="265"/>
    </row>
    <row r="3010" spans="1:12" s="258" customFormat="1" ht="16.5" x14ac:dyDescent="0.25">
      <c r="A3010" s="249">
        <v>38</v>
      </c>
      <c r="B3010" s="285" t="s">
        <v>2333</v>
      </c>
      <c r="C3010" s="286" t="s">
        <v>2326</v>
      </c>
      <c r="D3010" s="286" t="s">
        <v>1111</v>
      </c>
      <c r="E3010" s="252" t="s">
        <v>2056</v>
      </c>
      <c r="F3010" s="266">
        <v>4</v>
      </c>
      <c r="G3010" s="260">
        <v>5000000</v>
      </c>
      <c r="H3010" s="261">
        <f t="shared" si="40"/>
        <v>20000000</v>
      </c>
      <c r="I3010" s="262"/>
      <c r="J3010" s="263"/>
      <c r="K3010" s="264"/>
      <c r="L3010" s="265"/>
    </row>
    <row r="3011" spans="1:12" s="258" customFormat="1" ht="16.5" x14ac:dyDescent="0.25">
      <c r="A3011" s="249">
        <v>39</v>
      </c>
      <c r="B3011" s="285" t="s">
        <v>2334</v>
      </c>
      <c r="C3011" s="286" t="s">
        <v>2326</v>
      </c>
      <c r="D3011" s="286" t="s">
        <v>1111</v>
      </c>
      <c r="E3011" s="252" t="s">
        <v>2056</v>
      </c>
      <c r="F3011" s="266">
        <v>4</v>
      </c>
      <c r="G3011" s="260">
        <v>5000000</v>
      </c>
      <c r="H3011" s="261">
        <f t="shared" si="40"/>
        <v>20000000</v>
      </c>
      <c r="I3011" s="262"/>
      <c r="J3011" s="263"/>
      <c r="K3011" s="264"/>
      <c r="L3011" s="265"/>
    </row>
    <row r="3012" spans="1:12" s="258" customFormat="1" ht="16.5" x14ac:dyDescent="0.25">
      <c r="A3012" s="249">
        <v>40</v>
      </c>
      <c r="B3012" s="285" t="s">
        <v>2335</v>
      </c>
      <c r="C3012" s="286" t="s">
        <v>2336</v>
      </c>
      <c r="D3012" s="286" t="s">
        <v>1111</v>
      </c>
      <c r="E3012" s="252" t="s">
        <v>2056</v>
      </c>
      <c r="F3012" s="266">
        <v>20</v>
      </c>
      <c r="G3012" s="260">
        <v>200000</v>
      </c>
      <c r="H3012" s="261">
        <f t="shared" si="40"/>
        <v>4000000</v>
      </c>
      <c r="I3012" s="262"/>
      <c r="J3012" s="263"/>
      <c r="K3012" s="264"/>
      <c r="L3012" s="265"/>
    </row>
    <row r="3013" spans="1:12" s="258" customFormat="1" ht="49.5" x14ac:dyDescent="0.25">
      <c r="A3013" s="249">
        <v>41</v>
      </c>
      <c r="B3013" s="270" t="s">
        <v>2337</v>
      </c>
      <c r="C3013" s="251" t="s">
        <v>2338</v>
      </c>
      <c r="D3013" s="251" t="s">
        <v>2265</v>
      </c>
      <c r="E3013" s="249" t="s">
        <v>30</v>
      </c>
      <c r="F3013" s="254">
        <v>3</v>
      </c>
      <c r="G3013" s="260">
        <v>6000000</v>
      </c>
      <c r="H3013" s="261">
        <f>F3013*G3013</f>
        <v>18000000</v>
      </c>
      <c r="I3013" s="262"/>
      <c r="J3013" s="263"/>
      <c r="K3013" s="264"/>
      <c r="L3013" s="265"/>
    </row>
    <row r="3014" spans="1:12" s="258" customFormat="1" ht="16.5" x14ac:dyDescent="0.25">
      <c r="A3014" s="249">
        <v>42</v>
      </c>
      <c r="B3014" s="270" t="s">
        <v>2339</v>
      </c>
      <c r="C3014" s="251" t="s">
        <v>2340</v>
      </c>
      <c r="D3014" s="251" t="s">
        <v>2341</v>
      </c>
      <c r="E3014" s="249" t="s">
        <v>30</v>
      </c>
      <c r="F3014" s="254">
        <v>1</v>
      </c>
      <c r="G3014" s="256">
        <v>15000000</v>
      </c>
      <c r="H3014" s="256">
        <f>F3014*G3014</f>
        <v>15000000</v>
      </c>
      <c r="I3014" s="262"/>
      <c r="J3014" s="263"/>
      <c r="K3014" s="274"/>
      <c r="L3014" s="275"/>
    </row>
    <row r="3015" spans="1:12" s="258" customFormat="1" ht="16.5" x14ac:dyDescent="0.25">
      <c r="A3015" s="249">
        <v>43</v>
      </c>
      <c r="B3015" s="285" t="s">
        <v>2342</v>
      </c>
      <c r="C3015" s="286" t="s">
        <v>2343</v>
      </c>
      <c r="D3015" s="286" t="s">
        <v>1111</v>
      </c>
      <c r="E3015" s="252" t="s">
        <v>2056</v>
      </c>
      <c r="F3015" s="266">
        <v>20</v>
      </c>
      <c r="G3015" s="256">
        <v>300000</v>
      </c>
      <c r="H3015" s="256">
        <f t="shared" si="40"/>
        <v>6000000</v>
      </c>
      <c r="I3015" s="262"/>
      <c r="J3015" s="263"/>
      <c r="K3015" s="274"/>
      <c r="L3015" s="275"/>
    </row>
    <row r="3016" spans="1:12" s="258" customFormat="1" ht="16.5" x14ac:dyDescent="0.25">
      <c r="A3016" s="249">
        <v>44</v>
      </c>
      <c r="B3016" s="285" t="s">
        <v>2344</v>
      </c>
      <c r="C3016" s="286" t="s">
        <v>2345</v>
      </c>
      <c r="D3016" s="286" t="s">
        <v>2346</v>
      </c>
      <c r="E3016" s="252" t="s">
        <v>31</v>
      </c>
      <c r="F3016" s="287">
        <v>20</v>
      </c>
      <c r="G3016" s="256">
        <v>800000</v>
      </c>
      <c r="H3016" s="256">
        <f t="shared" si="40"/>
        <v>16000000</v>
      </c>
      <c r="I3016" s="26"/>
      <c r="J3016" s="26"/>
      <c r="K3016" s="26"/>
      <c r="L3016" s="28"/>
    </row>
    <row r="3017" spans="1:12" s="258" customFormat="1" ht="66" x14ac:dyDescent="0.25">
      <c r="A3017" s="249">
        <v>45</v>
      </c>
      <c r="B3017" s="285" t="s">
        <v>2347</v>
      </c>
      <c r="C3017" s="286" t="s">
        <v>2348</v>
      </c>
      <c r="D3017" s="286" t="s">
        <v>2265</v>
      </c>
      <c r="E3017" s="252" t="s">
        <v>2349</v>
      </c>
      <c r="F3017" s="287">
        <v>6</v>
      </c>
      <c r="G3017" s="256">
        <v>2200000</v>
      </c>
      <c r="H3017" s="256">
        <f>F3017*G3017</f>
        <v>13200000</v>
      </c>
      <c r="I3017" s="262"/>
      <c r="J3017" s="263"/>
      <c r="K3017" s="264"/>
      <c r="L3017" s="265"/>
    </row>
    <row r="3018" spans="1:12" s="258" customFormat="1" ht="33" x14ac:dyDescent="0.25">
      <c r="A3018" s="249">
        <v>46</v>
      </c>
      <c r="B3018" s="270" t="s">
        <v>2350</v>
      </c>
      <c r="C3018" s="251" t="s">
        <v>2351</v>
      </c>
      <c r="D3018" s="251" t="s">
        <v>1111</v>
      </c>
      <c r="E3018" s="253" t="s">
        <v>31</v>
      </c>
      <c r="F3018" s="254">
        <v>2</v>
      </c>
      <c r="G3018" s="256">
        <v>10000000</v>
      </c>
      <c r="H3018" s="256">
        <f>F3018*G3018</f>
        <v>20000000</v>
      </c>
      <c r="I3018" s="26"/>
      <c r="J3018" s="26"/>
      <c r="K3018" s="26"/>
      <c r="L3018" s="28"/>
    </row>
    <row r="3019" spans="1:12" s="258" customFormat="1" ht="69" x14ac:dyDescent="0.25">
      <c r="A3019" s="249">
        <v>47</v>
      </c>
      <c r="B3019" s="285" t="s">
        <v>2352</v>
      </c>
      <c r="C3019" s="442" t="s">
        <v>2353</v>
      </c>
      <c r="D3019" s="297" t="s">
        <v>2265</v>
      </c>
      <c r="E3019" s="252" t="s">
        <v>31</v>
      </c>
      <c r="F3019" s="287">
        <v>1</v>
      </c>
      <c r="G3019" s="260">
        <v>10000000</v>
      </c>
      <c r="H3019" s="261">
        <f>F3019*G3019</f>
        <v>10000000</v>
      </c>
      <c r="I3019" s="262"/>
      <c r="J3019" s="263"/>
      <c r="K3019" s="264"/>
      <c r="L3019" s="265"/>
    </row>
    <row r="3020" spans="1:12" s="258" customFormat="1" ht="16.5" x14ac:dyDescent="0.25">
      <c r="A3020" s="249">
        <v>48</v>
      </c>
      <c r="B3020" s="285" t="s">
        <v>2354</v>
      </c>
      <c r="C3020" s="286" t="s">
        <v>2355</v>
      </c>
      <c r="D3020" s="297" t="s">
        <v>2356</v>
      </c>
      <c r="E3020" s="252" t="s">
        <v>2357</v>
      </c>
      <c r="F3020" s="287">
        <v>30</v>
      </c>
      <c r="G3020" s="260">
        <v>400000</v>
      </c>
      <c r="H3020" s="261">
        <f>F3020*G3020</f>
        <v>12000000</v>
      </c>
      <c r="I3020" s="262"/>
      <c r="J3020" s="263"/>
      <c r="K3020" s="264"/>
      <c r="L3020" s="265"/>
    </row>
    <row r="3021" spans="1:12" s="258" customFormat="1" ht="16.5" x14ac:dyDescent="0.25">
      <c r="A3021" s="249">
        <v>49</v>
      </c>
      <c r="B3021" s="285" t="s">
        <v>2358</v>
      </c>
      <c r="C3021" s="286"/>
      <c r="D3021" s="297" t="s">
        <v>2356</v>
      </c>
      <c r="E3021" s="252" t="s">
        <v>2357</v>
      </c>
      <c r="F3021" s="287">
        <v>10</v>
      </c>
      <c r="G3021" s="260">
        <v>1500000</v>
      </c>
      <c r="H3021" s="261">
        <f>F3021*G3021</f>
        <v>15000000</v>
      </c>
      <c r="I3021" s="262"/>
      <c r="J3021" s="263"/>
      <c r="K3021" s="264"/>
      <c r="L3021" s="265"/>
    </row>
    <row r="3022" spans="1:12" s="258" customFormat="1" ht="99" x14ac:dyDescent="0.25">
      <c r="A3022" s="249">
        <v>50</v>
      </c>
      <c r="B3022" s="288" t="s">
        <v>2359</v>
      </c>
      <c r="C3022" s="287" t="s">
        <v>2360</v>
      </c>
      <c r="D3022" s="287" t="s">
        <v>2361</v>
      </c>
      <c r="E3022" s="289" t="s">
        <v>1104</v>
      </c>
      <c r="F3022" s="287">
        <v>1</v>
      </c>
      <c r="G3022" s="290">
        <v>400000000</v>
      </c>
      <c r="H3022" s="290">
        <f t="shared" si="40"/>
        <v>400000000</v>
      </c>
      <c r="I3022" s="29"/>
      <c r="J3022" s="29"/>
      <c r="K3022" s="29"/>
      <c r="L3022" s="291"/>
    </row>
    <row r="3023" spans="1:12" s="258" customFormat="1" ht="82.5" x14ac:dyDescent="0.25">
      <c r="A3023" s="249">
        <v>51</v>
      </c>
      <c r="B3023" s="285" t="s">
        <v>2362</v>
      </c>
      <c r="C3023" s="287" t="s">
        <v>2363</v>
      </c>
      <c r="D3023" s="287" t="s">
        <v>2361</v>
      </c>
      <c r="E3023" s="252" t="s">
        <v>1104</v>
      </c>
      <c r="F3023" s="287">
        <v>1</v>
      </c>
      <c r="G3023" s="256">
        <v>250000000</v>
      </c>
      <c r="H3023" s="256">
        <f>F3023*G3023</f>
        <v>250000000</v>
      </c>
      <c r="I3023" s="26"/>
      <c r="J3023" s="26"/>
      <c r="K3023" s="26"/>
      <c r="L3023" s="291"/>
    </row>
    <row r="3024" spans="1:12" s="258" customFormat="1" ht="33" x14ac:dyDescent="0.25">
      <c r="A3024" s="249">
        <v>52</v>
      </c>
      <c r="B3024" s="285" t="s">
        <v>2364</v>
      </c>
      <c r="C3024" s="287" t="s">
        <v>2365</v>
      </c>
      <c r="D3024" s="287" t="s">
        <v>2361</v>
      </c>
      <c r="E3024" s="252" t="s">
        <v>1104</v>
      </c>
      <c r="F3024" s="287">
        <v>1</v>
      </c>
      <c r="G3024" s="256">
        <v>350000000</v>
      </c>
      <c r="H3024" s="256">
        <f t="shared" si="40"/>
        <v>350000000</v>
      </c>
      <c r="I3024" s="26"/>
      <c r="J3024" s="26"/>
      <c r="K3024" s="26"/>
      <c r="L3024" s="291"/>
    </row>
    <row r="3025" spans="1:12" s="258" customFormat="1" ht="49.5" x14ac:dyDescent="0.25">
      <c r="A3025" s="249">
        <v>53</v>
      </c>
      <c r="B3025" s="285" t="s">
        <v>2366</v>
      </c>
      <c r="C3025" s="287" t="s">
        <v>2367</v>
      </c>
      <c r="D3025" s="287" t="s">
        <v>2361</v>
      </c>
      <c r="E3025" s="252" t="s">
        <v>1104</v>
      </c>
      <c r="F3025" s="287">
        <v>1</v>
      </c>
      <c r="G3025" s="261">
        <v>400000000</v>
      </c>
      <c r="H3025" s="261">
        <f t="shared" si="40"/>
        <v>400000000</v>
      </c>
      <c r="I3025" s="262"/>
      <c r="J3025" s="263"/>
      <c r="K3025" s="264"/>
      <c r="L3025" s="291"/>
    </row>
    <row r="3026" spans="1:12" s="258" customFormat="1" ht="49.5" x14ac:dyDescent="0.25">
      <c r="A3026" s="249">
        <v>54</v>
      </c>
      <c r="B3026" s="288" t="s">
        <v>2368</v>
      </c>
      <c r="C3026" s="287" t="s">
        <v>2367</v>
      </c>
      <c r="D3026" s="287" t="s">
        <v>2361</v>
      </c>
      <c r="E3026" s="289" t="s">
        <v>1104</v>
      </c>
      <c r="F3026" s="287">
        <v>1</v>
      </c>
      <c r="G3026" s="261">
        <v>300000000</v>
      </c>
      <c r="H3026" s="290">
        <f t="shared" si="40"/>
        <v>300000000</v>
      </c>
      <c r="I3026" s="29"/>
      <c r="J3026" s="29"/>
      <c r="K3026" s="29"/>
      <c r="L3026" s="291"/>
    </row>
    <row r="3027" spans="1:12" s="258" customFormat="1" ht="66" x14ac:dyDescent="0.25">
      <c r="A3027" s="249">
        <v>55</v>
      </c>
      <c r="B3027" s="285" t="s">
        <v>2369</v>
      </c>
      <c r="C3027" s="287" t="s">
        <v>2370</v>
      </c>
      <c r="D3027" s="287" t="s">
        <v>2361</v>
      </c>
      <c r="E3027" s="252" t="s">
        <v>1104</v>
      </c>
      <c r="F3027" s="287">
        <v>1</v>
      </c>
      <c r="G3027" s="261">
        <v>300000000</v>
      </c>
      <c r="H3027" s="261">
        <f t="shared" si="40"/>
        <v>300000000</v>
      </c>
      <c r="I3027" s="262"/>
      <c r="J3027" s="263"/>
      <c r="K3027" s="264"/>
      <c r="L3027" s="291"/>
    </row>
    <row r="3028" spans="1:12" s="258" customFormat="1" ht="33" x14ac:dyDescent="0.25">
      <c r="A3028" s="249">
        <v>56</v>
      </c>
      <c r="B3028" s="285" t="s">
        <v>2371</v>
      </c>
      <c r="C3028" s="286" t="s">
        <v>2326</v>
      </c>
      <c r="D3028" s="287" t="s">
        <v>2361</v>
      </c>
      <c r="E3028" s="252" t="s">
        <v>2349</v>
      </c>
      <c r="F3028" s="287">
        <v>2</v>
      </c>
      <c r="G3028" s="260">
        <v>10000000</v>
      </c>
      <c r="H3028" s="261">
        <f t="shared" si="40"/>
        <v>20000000</v>
      </c>
      <c r="I3028" s="262"/>
      <c r="J3028" s="263"/>
      <c r="K3028" s="264"/>
      <c r="L3028" s="265"/>
    </row>
    <row r="3029" spans="1:12" s="258" customFormat="1" ht="33" x14ac:dyDescent="0.25">
      <c r="A3029" s="249">
        <v>57</v>
      </c>
      <c r="B3029" s="285" t="s">
        <v>2372</v>
      </c>
      <c r="C3029" s="286" t="s">
        <v>2373</v>
      </c>
      <c r="D3029" s="287" t="s">
        <v>2361</v>
      </c>
      <c r="E3029" s="252" t="s">
        <v>31</v>
      </c>
      <c r="F3029" s="287">
        <v>2</v>
      </c>
      <c r="G3029" s="260">
        <v>10000000</v>
      </c>
      <c r="H3029" s="261">
        <f>F3029*G3029</f>
        <v>20000000</v>
      </c>
      <c r="I3029" s="262"/>
      <c r="J3029" s="263"/>
      <c r="K3029" s="264"/>
      <c r="L3029" s="265"/>
    </row>
    <row r="3030" spans="1:12" s="258" customFormat="1" ht="33" x14ac:dyDescent="0.25">
      <c r="A3030" s="249">
        <v>58</v>
      </c>
      <c r="B3030" s="285" t="s">
        <v>2374</v>
      </c>
      <c r="C3030" s="286" t="s">
        <v>2375</v>
      </c>
      <c r="D3030" s="287" t="s">
        <v>2361</v>
      </c>
      <c r="E3030" s="252" t="s">
        <v>31</v>
      </c>
      <c r="F3030" s="287">
        <v>2</v>
      </c>
      <c r="G3030" s="260">
        <v>25000000</v>
      </c>
      <c r="H3030" s="261">
        <f t="shared" si="40"/>
        <v>50000000</v>
      </c>
      <c r="I3030" s="262"/>
      <c r="J3030" s="263"/>
      <c r="K3030" s="264"/>
      <c r="L3030" s="265"/>
    </row>
    <row r="3031" spans="1:12" s="258" customFormat="1" ht="33" x14ac:dyDescent="0.25">
      <c r="A3031" s="249">
        <v>59</v>
      </c>
      <c r="B3031" s="285" t="s">
        <v>2376</v>
      </c>
      <c r="C3031" s="286" t="s">
        <v>2375</v>
      </c>
      <c r="D3031" s="287" t="s">
        <v>2361</v>
      </c>
      <c r="E3031" s="252" t="s">
        <v>2349</v>
      </c>
      <c r="F3031" s="287">
        <v>2</v>
      </c>
      <c r="G3031" s="260">
        <v>25000000</v>
      </c>
      <c r="H3031" s="273">
        <f t="shared" si="40"/>
        <v>50000000</v>
      </c>
      <c r="I3031" s="262"/>
      <c r="J3031" s="263"/>
      <c r="K3031" s="274"/>
      <c r="L3031" s="275"/>
    </row>
    <row r="3032" spans="1:12" s="258" customFormat="1" ht="33" x14ac:dyDescent="0.25">
      <c r="A3032" s="249">
        <v>60</v>
      </c>
      <c r="B3032" s="285" t="s">
        <v>2377</v>
      </c>
      <c r="C3032" s="286" t="s">
        <v>2378</v>
      </c>
      <c r="D3032" s="287" t="s">
        <v>2361</v>
      </c>
      <c r="E3032" s="252" t="s">
        <v>31</v>
      </c>
      <c r="F3032" s="287">
        <v>2</v>
      </c>
      <c r="G3032" s="256">
        <v>15000000</v>
      </c>
      <c r="H3032" s="256">
        <f t="shared" si="40"/>
        <v>30000000</v>
      </c>
      <c r="I3032" s="26"/>
      <c r="J3032" s="26"/>
      <c r="K3032" s="26"/>
      <c r="L3032" s="28"/>
    </row>
    <row r="3033" spans="1:12" s="258" customFormat="1" ht="33" x14ac:dyDescent="0.25">
      <c r="A3033" s="249">
        <v>61</v>
      </c>
      <c r="B3033" s="285" t="s">
        <v>2379</v>
      </c>
      <c r="C3033" s="286" t="s">
        <v>2380</v>
      </c>
      <c r="D3033" s="287" t="s">
        <v>2361</v>
      </c>
      <c r="E3033" s="252" t="s">
        <v>2349</v>
      </c>
      <c r="F3033" s="287">
        <v>1</v>
      </c>
      <c r="G3033" s="256">
        <v>15000000</v>
      </c>
      <c r="H3033" s="256">
        <f t="shared" si="40"/>
        <v>15000000</v>
      </c>
      <c r="I3033" s="26"/>
      <c r="J3033" s="26"/>
      <c r="K3033" s="26"/>
      <c r="L3033" s="28"/>
    </row>
    <row r="3034" spans="1:12" s="258" customFormat="1" ht="33" x14ac:dyDescent="0.25">
      <c r="A3034" s="249">
        <v>62</v>
      </c>
      <c r="B3034" s="285" t="s">
        <v>2381</v>
      </c>
      <c r="C3034" s="286" t="s">
        <v>2380</v>
      </c>
      <c r="D3034" s="287" t="s">
        <v>2361</v>
      </c>
      <c r="E3034" s="252" t="s">
        <v>31</v>
      </c>
      <c r="F3034" s="287">
        <v>1</v>
      </c>
      <c r="G3034" s="256">
        <v>15000000</v>
      </c>
      <c r="H3034" s="256">
        <f t="shared" si="40"/>
        <v>15000000</v>
      </c>
      <c r="I3034" s="26"/>
      <c r="J3034" s="26"/>
      <c r="K3034" s="26"/>
      <c r="L3034" s="28"/>
    </row>
    <row r="3035" spans="1:12" s="258" customFormat="1" ht="33" x14ac:dyDescent="0.25">
      <c r="A3035" s="249">
        <v>63</v>
      </c>
      <c r="B3035" s="285" t="s">
        <v>2377</v>
      </c>
      <c r="C3035" s="286" t="s">
        <v>2380</v>
      </c>
      <c r="D3035" s="287" t="s">
        <v>2361</v>
      </c>
      <c r="E3035" s="252" t="s">
        <v>2349</v>
      </c>
      <c r="F3035" s="287">
        <v>1</v>
      </c>
      <c r="G3035" s="256">
        <v>15000000</v>
      </c>
      <c r="H3035" s="256">
        <f t="shared" si="40"/>
        <v>15000000</v>
      </c>
      <c r="I3035" s="26"/>
      <c r="J3035" s="26"/>
      <c r="K3035" s="26"/>
      <c r="L3035" s="28"/>
    </row>
    <row r="3036" spans="1:12" s="258" customFormat="1" ht="33" x14ac:dyDescent="0.25">
      <c r="A3036" s="249">
        <v>64</v>
      </c>
      <c r="B3036" s="285" t="s">
        <v>2382</v>
      </c>
      <c r="C3036" s="286" t="s">
        <v>2380</v>
      </c>
      <c r="D3036" s="287" t="s">
        <v>2361</v>
      </c>
      <c r="E3036" s="252" t="s">
        <v>31</v>
      </c>
      <c r="F3036" s="287">
        <v>1</v>
      </c>
      <c r="G3036" s="256">
        <v>15000000</v>
      </c>
      <c r="H3036" s="261">
        <f t="shared" si="40"/>
        <v>15000000</v>
      </c>
      <c r="I3036" s="262"/>
      <c r="J3036" s="263"/>
      <c r="K3036" s="264"/>
      <c r="L3036" s="265"/>
    </row>
    <row r="3037" spans="1:12" s="258" customFormat="1" ht="33" x14ac:dyDescent="0.25">
      <c r="A3037" s="249">
        <v>65</v>
      </c>
      <c r="B3037" s="285" t="s">
        <v>2383</v>
      </c>
      <c r="C3037" s="286" t="s">
        <v>2380</v>
      </c>
      <c r="D3037" s="287" t="s">
        <v>2361</v>
      </c>
      <c r="E3037" s="252" t="s">
        <v>2349</v>
      </c>
      <c r="F3037" s="287">
        <v>3</v>
      </c>
      <c r="G3037" s="256">
        <v>15000000</v>
      </c>
      <c r="H3037" s="261">
        <f t="shared" ref="H3037:H3054" si="42">F3037*G3037</f>
        <v>45000000</v>
      </c>
      <c r="I3037" s="262"/>
      <c r="J3037" s="263"/>
      <c r="K3037" s="264"/>
      <c r="L3037" s="265"/>
    </row>
    <row r="3038" spans="1:12" s="258" customFormat="1" ht="33" x14ac:dyDescent="0.25">
      <c r="A3038" s="249">
        <v>66</v>
      </c>
      <c r="B3038" s="285" t="s">
        <v>2384</v>
      </c>
      <c r="C3038" s="286" t="s">
        <v>2380</v>
      </c>
      <c r="D3038" s="287" t="s">
        <v>2361</v>
      </c>
      <c r="E3038" s="252" t="s">
        <v>31</v>
      </c>
      <c r="F3038" s="287">
        <v>3</v>
      </c>
      <c r="G3038" s="256">
        <v>15000000</v>
      </c>
      <c r="H3038" s="261">
        <f t="shared" si="42"/>
        <v>45000000</v>
      </c>
      <c r="I3038" s="262"/>
      <c r="J3038" s="263"/>
      <c r="K3038" s="264"/>
      <c r="L3038" s="265"/>
    </row>
    <row r="3039" spans="1:12" s="258" customFormat="1" ht="32.25" x14ac:dyDescent="0.25">
      <c r="A3039" s="249">
        <v>67</v>
      </c>
      <c r="B3039" s="285" t="s">
        <v>2385</v>
      </c>
      <c r="C3039" s="286" t="s">
        <v>2380</v>
      </c>
      <c r="D3039" s="287" t="s">
        <v>2361</v>
      </c>
      <c r="E3039" s="252" t="s">
        <v>31</v>
      </c>
      <c r="F3039" s="287">
        <v>1</v>
      </c>
      <c r="G3039" s="256">
        <v>15000000</v>
      </c>
      <c r="H3039" s="261">
        <f t="shared" si="42"/>
        <v>15000000</v>
      </c>
      <c r="I3039" s="262"/>
      <c r="J3039" s="263"/>
      <c r="K3039" s="264"/>
      <c r="L3039" s="265"/>
    </row>
    <row r="3040" spans="1:12" s="258" customFormat="1" ht="33" x14ac:dyDescent="0.25">
      <c r="A3040" s="249">
        <v>68</v>
      </c>
      <c r="B3040" s="285" t="s">
        <v>2386</v>
      </c>
      <c r="C3040" s="286" t="s">
        <v>2380</v>
      </c>
      <c r="D3040" s="287" t="s">
        <v>2361</v>
      </c>
      <c r="E3040" s="252" t="s">
        <v>31</v>
      </c>
      <c r="F3040" s="287">
        <v>1</v>
      </c>
      <c r="G3040" s="256">
        <v>15000000</v>
      </c>
      <c r="H3040" s="261">
        <f t="shared" si="42"/>
        <v>15000000</v>
      </c>
      <c r="I3040" s="262"/>
      <c r="J3040" s="263"/>
      <c r="K3040" s="264"/>
      <c r="L3040" s="265"/>
    </row>
    <row r="3041" spans="1:12" s="258" customFormat="1" ht="16.5" x14ac:dyDescent="0.25">
      <c r="A3041" s="249">
        <v>69</v>
      </c>
      <c r="B3041" s="292" t="s">
        <v>2387</v>
      </c>
      <c r="C3041" s="286" t="s">
        <v>2388</v>
      </c>
      <c r="D3041" s="287" t="s">
        <v>2361</v>
      </c>
      <c r="E3041" s="252" t="s">
        <v>31</v>
      </c>
      <c r="F3041" s="287">
        <v>1</v>
      </c>
      <c r="G3041" s="256">
        <v>120000000</v>
      </c>
      <c r="H3041" s="261">
        <f t="shared" si="42"/>
        <v>120000000</v>
      </c>
      <c r="I3041" s="262"/>
      <c r="J3041" s="263"/>
      <c r="K3041" s="264"/>
      <c r="L3041" s="265"/>
    </row>
    <row r="3042" spans="1:12" s="258" customFormat="1" ht="33" x14ac:dyDescent="0.25">
      <c r="A3042" s="296">
        <v>70</v>
      </c>
      <c r="B3042" s="276" t="s">
        <v>2389</v>
      </c>
      <c r="C3042" s="297" t="s">
        <v>2390</v>
      </c>
      <c r="D3042" s="287" t="s">
        <v>2361</v>
      </c>
      <c r="E3042" s="252" t="s">
        <v>31</v>
      </c>
      <c r="F3042" s="287">
        <v>2</v>
      </c>
      <c r="G3042" s="256">
        <v>12000000</v>
      </c>
      <c r="H3042" s="261">
        <f t="shared" si="42"/>
        <v>24000000</v>
      </c>
      <c r="I3042" s="262"/>
      <c r="J3042" s="263"/>
      <c r="K3042" s="264"/>
      <c r="L3042" s="265"/>
    </row>
    <row r="3043" spans="1:12" s="258" customFormat="1" ht="16.899999999999999" customHeight="1" x14ac:dyDescent="0.25">
      <c r="A3043" s="296">
        <v>71</v>
      </c>
      <c r="B3043" s="276" t="s">
        <v>2391</v>
      </c>
      <c r="C3043" s="297" t="s">
        <v>2392</v>
      </c>
      <c r="D3043" s="287" t="s">
        <v>2361</v>
      </c>
      <c r="E3043" s="252" t="s">
        <v>31</v>
      </c>
      <c r="F3043" s="287">
        <v>3</v>
      </c>
      <c r="G3043" s="256">
        <v>70000000</v>
      </c>
      <c r="H3043" s="261">
        <f t="shared" si="42"/>
        <v>210000000</v>
      </c>
      <c r="I3043" s="262"/>
      <c r="J3043" s="263"/>
      <c r="K3043" s="264"/>
      <c r="L3043" s="265"/>
    </row>
    <row r="3044" spans="1:12" s="258" customFormat="1" ht="16.5" x14ac:dyDescent="0.25">
      <c r="A3044" s="296">
        <v>72</v>
      </c>
      <c r="B3044" s="276" t="s">
        <v>2393</v>
      </c>
      <c r="C3044" s="297" t="s">
        <v>2394</v>
      </c>
      <c r="D3044" s="287" t="s">
        <v>2361</v>
      </c>
      <c r="E3044" s="252" t="s">
        <v>31</v>
      </c>
      <c r="F3044" s="287">
        <v>4</v>
      </c>
      <c r="G3044" s="256">
        <v>100000000</v>
      </c>
      <c r="H3044" s="261">
        <f t="shared" si="42"/>
        <v>400000000</v>
      </c>
      <c r="I3044" s="262"/>
      <c r="J3044" s="263"/>
      <c r="K3044" s="264"/>
      <c r="L3044" s="265"/>
    </row>
    <row r="3045" spans="1:12" s="258" customFormat="1" ht="16.5" x14ac:dyDescent="0.25">
      <c r="A3045" s="249">
        <v>73</v>
      </c>
      <c r="B3045" s="285" t="s">
        <v>2395</v>
      </c>
      <c r="C3045" s="286" t="s">
        <v>2396</v>
      </c>
      <c r="D3045" s="286" t="s">
        <v>2265</v>
      </c>
      <c r="E3045" s="252" t="s">
        <v>2349</v>
      </c>
      <c r="F3045" s="287">
        <v>3</v>
      </c>
      <c r="G3045" s="260">
        <v>10000000</v>
      </c>
      <c r="H3045" s="261">
        <f t="shared" si="42"/>
        <v>30000000</v>
      </c>
      <c r="I3045" s="262"/>
      <c r="J3045" s="263"/>
      <c r="K3045" s="264"/>
      <c r="L3045" s="265"/>
    </row>
    <row r="3046" spans="1:12" s="258" customFormat="1" ht="16.5" x14ac:dyDescent="0.25">
      <c r="A3046" s="249">
        <v>74</v>
      </c>
      <c r="B3046" s="285" t="s">
        <v>2397</v>
      </c>
      <c r="C3046" s="286" t="s">
        <v>2378</v>
      </c>
      <c r="D3046" s="286" t="s">
        <v>2265</v>
      </c>
      <c r="E3046" s="252" t="s">
        <v>2349</v>
      </c>
      <c r="F3046" s="287">
        <v>3</v>
      </c>
      <c r="G3046" s="260">
        <v>10000000</v>
      </c>
      <c r="H3046" s="261">
        <f t="shared" si="42"/>
        <v>30000000</v>
      </c>
      <c r="I3046" s="262"/>
      <c r="J3046" s="263"/>
      <c r="K3046" s="264"/>
      <c r="L3046" s="265"/>
    </row>
    <row r="3047" spans="1:12" s="258" customFormat="1" ht="16.5" x14ac:dyDescent="0.25">
      <c r="A3047" s="249">
        <v>75</v>
      </c>
      <c r="B3047" s="285" t="s">
        <v>2398</v>
      </c>
      <c r="C3047" s="286" t="s">
        <v>2399</v>
      </c>
      <c r="D3047" s="286" t="s">
        <v>2265</v>
      </c>
      <c r="E3047" s="252" t="s">
        <v>2349</v>
      </c>
      <c r="F3047" s="287">
        <v>1</v>
      </c>
      <c r="G3047" s="260">
        <v>15000000</v>
      </c>
      <c r="H3047" s="261">
        <f t="shared" si="42"/>
        <v>15000000</v>
      </c>
      <c r="I3047" s="262"/>
      <c r="J3047" s="263"/>
      <c r="K3047" s="264"/>
      <c r="L3047" s="265"/>
    </row>
    <row r="3048" spans="1:12" s="258" customFormat="1" ht="16.5" x14ac:dyDescent="0.25">
      <c r="A3048" s="249">
        <v>76</v>
      </c>
      <c r="B3048" s="285" t="s">
        <v>2400</v>
      </c>
      <c r="C3048" s="286" t="s">
        <v>2399</v>
      </c>
      <c r="D3048" s="286" t="s">
        <v>2265</v>
      </c>
      <c r="E3048" s="252" t="s">
        <v>2349</v>
      </c>
      <c r="F3048" s="287">
        <v>1</v>
      </c>
      <c r="G3048" s="260">
        <v>12000000</v>
      </c>
      <c r="H3048" s="261">
        <f t="shared" si="42"/>
        <v>12000000</v>
      </c>
      <c r="I3048" s="262"/>
      <c r="J3048" s="263"/>
      <c r="K3048" s="264"/>
      <c r="L3048" s="265"/>
    </row>
    <row r="3049" spans="1:12" s="258" customFormat="1" ht="16.5" x14ac:dyDescent="0.25">
      <c r="A3049" s="249">
        <v>77</v>
      </c>
      <c r="B3049" s="285" t="s">
        <v>2401</v>
      </c>
      <c r="C3049" s="286" t="s">
        <v>2399</v>
      </c>
      <c r="D3049" s="286" t="s">
        <v>2265</v>
      </c>
      <c r="E3049" s="252" t="s">
        <v>2349</v>
      </c>
      <c r="F3049" s="287">
        <v>2</v>
      </c>
      <c r="G3049" s="260">
        <v>15000000</v>
      </c>
      <c r="H3049" s="261">
        <f t="shared" si="42"/>
        <v>30000000</v>
      </c>
      <c r="I3049" s="262"/>
      <c r="J3049" s="263"/>
      <c r="K3049" s="264"/>
      <c r="L3049" s="265"/>
    </row>
    <row r="3050" spans="1:12" s="258" customFormat="1" ht="16.5" x14ac:dyDescent="0.25">
      <c r="A3050" s="249">
        <v>78</v>
      </c>
      <c r="B3050" s="250" t="s">
        <v>2402</v>
      </c>
      <c r="C3050" s="286" t="s">
        <v>2403</v>
      </c>
      <c r="D3050" s="253" t="s">
        <v>2265</v>
      </c>
      <c r="E3050" s="253" t="s">
        <v>30</v>
      </c>
      <c r="F3050" s="266">
        <v>1</v>
      </c>
      <c r="G3050" s="256">
        <v>10000000</v>
      </c>
      <c r="H3050" s="256">
        <f t="shared" si="42"/>
        <v>10000000</v>
      </c>
      <c r="I3050" s="26"/>
      <c r="J3050" s="26"/>
      <c r="K3050" s="26"/>
      <c r="L3050" s="28"/>
    </row>
    <row r="3051" spans="1:12" s="267" customFormat="1" ht="33" x14ac:dyDescent="0.25">
      <c r="A3051" s="249">
        <v>79</v>
      </c>
      <c r="B3051" s="250" t="s">
        <v>2404</v>
      </c>
      <c r="C3051" s="286" t="s">
        <v>2405</v>
      </c>
      <c r="D3051" s="251" t="s">
        <v>2291</v>
      </c>
      <c r="E3051" s="249" t="s">
        <v>30</v>
      </c>
      <c r="F3051" s="266">
        <v>4</v>
      </c>
      <c r="G3051" s="260">
        <v>800000</v>
      </c>
      <c r="H3051" s="261">
        <f t="shared" si="42"/>
        <v>3200000</v>
      </c>
      <c r="I3051" s="262"/>
      <c r="J3051" s="263"/>
      <c r="K3051" s="264"/>
      <c r="L3051" s="265"/>
    </row>
    <row r="3052" spans="1:12" s="258" customFormat="1" ht="16.5" x14ac:dyDescent="0.25">
      <c r="A3052" s="249">
        <v>80</v>
      </c>
      <c r="B3052" s="285" t="s">
        <v>2406</v>
      </c>
      <c r="C3052" s="286" t="s">
        <v>2378</v>
      </c>
      <c r="D3052" s="286" t="s">
        <v>2265</v>
      </c>
      <c r="E3052" s="252" t="s">
        <v>2349</v>
      </c>
      <c r="F3052" s="287">
        <v>1</v>
      </c>
      <c r="G3052" s="260">
        <v>8000000</v>
      </c>
      <c r="H3052" s="261">
        <f t="shared" si="42"/>
        <v>8000000</v>
      </c>
      <c r="I3052" s="262"/>
      <c r="J3052" s="263"/>
      <c r="K3052" s="264"/>
      <c r="L3052" s="265"/>
    </row>
    <row r="3053" spans="1:12" s="258" customFormat="1" ht="33" x14ac:dyDescent="0.25">
      <c r="A3053" s="249">
        <v>81</v>
      </c>
      <c r="B3053" s="298" t="s">
        <v>2407</v>
      </c>
      <c r="C3053" s="299" t="s">
        <v>2408</v>
      </c>
      <c r="D3053" s="297" t="s">
        <v>2265</v>
      </c>
      <c r="E3053" s="252" t="s">
        <v>2349</v>
      </c>
      <c r="F3053" s="287">
        <v>1</v>
      </c>
      <c r="G3053" s="260">
        <v>15000000</v>
      </c>
      <c r="H3053" s="261">
        <f t="shared" si="42"/>
        <v>15000000</v>
      </c>
      <c r="I3053" s="262"/>
      <c r="J3053" s="263"/>
      <c r="K3053" s="264"/>
      <c r="L3053" s="265"/>
    </row>
    <row r="3054" spans="1:12" s="258" customFormat="1" ht="33" x14ac:dyDescent="0.25">
      <c r="A3054" s="249">
        <v>82</v>
      </c>
      <c r="B3054" s="298" t="s">
        <v>2409</v>
      </c>
      <c r="C3054" s="299" t="s">
        <v>2410</v>
      </c>
      <c r="D3054" s="297" t="s">
        <v>2265</v>
      </c>
      <c r="E3054" s="252" t="s">
        <v>2349</v>
      </c>
      <c r="F3054" s="287">
        <v>1</v>
      </c>
      <c r="G3054" s="260">
        <v>10000000</v>
      </c>
      <c r="H3054" s="261">
        <f t="shared" si="42"/>
        <v>10000000</v>
      </c>
      <c r="I3054" s="262"/>
      <c r="J3054" s="263"/>
      <c r="K3054" s="264"/>
      <c r="L3054" s="265"/>
    </row>
    <row r="3055" spans="1:12" s="1" customFormat="1" ht="33.75" customHeight="1" x14ac:dyDescent="0.25">
      <c r="A3055" s="310" t="s">
        <v>2433</v>
      </c>
      <c r="B3055" s="310" t="s">
        <v>2432</v>
      </c>
      <c r="C3055" s="310"/>
      <c r="D3055" s="310"/>
      <c r="E3055" s="310"/>
      <c r="F3055" s="310"/>
      <c r="G3055" s="310"/>
      <c r="H3055" s="310"/>
      <c r="I3055" s="310"/>
      <c r="J3055" s="310"/>
      <c r="K3055" s="310"/>
      <c r="L3055" s="310"/>
    </row>
    <row r="3056" spans="1:12" s="1" customFormat="1" ht="111" customHeight="1" x14ac:dyDescent="0.25">
      <c r="A3056" s="300">
        <v>1</v>
      </c>
      <c r="B3056" s="301" t="s">
        <v>2412</v>
      </c>
      <c r="C3056" s="18"/>
      <c r="D3056" s="302"/>
      <c r="E3056" s="302" t="s">
        <v>30</v>
      </c>
      <c r="F3056" s="302">
        <v>3</v>
      </c>
      <c r="G3056" s="303"/>
      <c r="H3056" s="24"/>
      <c r="I3056" s="20"/>
      <c r="J3056" s="21"/>
      <c r="K3056" s="22"/>
      <c r="L3056" s="304" t="s">
        <v>2413</v>
      </c>
    </row>
    <row r="3057" spans="1:12" s="1" customFormat="1" ht="116.25" customHeight="1" x14ac:dyDescent="0.25">
      <c r="A3057" s="300">
        <v>2</v>
      </c>
      <c r="B3057" s="301" t="s">
        <v>2414</v>
      </c>
      <c r="C3057" s="18"/>
      <c r="D3057" s="302"/>
      <c r="E3057" s="302" t="s">
        <v>30</v>
      </c>
      <c r="F3057" s="302">
        <v>1</v>
      </c>
      <c r="G3057" s="303"/>
      <c r="H3057" s="24"/>
      <c r="I3057" s="20"/>
      <c r="J3057" s="21"/>
      <c r="K3057" s="22"/>
      <c r="L3057" s="304" t="s">
        <v>2415</v>
      </c>
    </row>
    <row r="3058" spans="1:12" s="1" customFormat="1" ht="30" customHeight="1" x14ac:dyDescent="0.25">
      <c r="A3058" s="307" t="s">
        <v>2435</v>
      </c>
      <c r="B3058" s="308" t="s">
        <v>2434</v>
      </c>
      <c r="C3058" s="308"/>
      <c r="D3058" s="308"/>
      <c r="E3058" s="308"/>
      <c r="F3058" s="308"/>
      <c r="G3058" s="308"/>
      <c r="H3058" s="308"/>
      <c r="I3058" s="308"/>
      <c r="J3058" s="308"/>
      <c r="K3058" s="308"/>
      <c r="L3058" s="309"/>
    </row>
    <row r="3059" spans="1:12" s="1" customFormat="1" ht="115.5" x14ac:dyDescent="0.25">
      <c r="A3059" s="300">
        <v>1</v>
      </c>
      <c r="B3059" s="301" t="s">
        <v>2416</v>
      </c>
      <c r="C3059" s="18"/>
      <c r="D3059" s="302"/>
      <c r="E3059" s="302" t="s">
        <v>30</v>
      </c>
      <c r="F3059" s="302">
        <v>1</v>
      </c>
      <c r="G3059" s="303"/>
      <c r="H3059" s="24"/>
      <c r="I3059" s="20"/>
      <c r="J3059" s="21"/>
      <c r="K3059" s="22"/>
      <c r="L3059" s="304" t="s">
        <v>2417</v>
      </c>
    </row>
    <row r="3060" spans="1:12" s="1" customFormat="1" ht="198" x14ac:dyDescent="0.25">
      <c r="A3060" s="300">
        <v>2</v>
      </c>
      <c r="B3060" s="301" t="s">
        <v>2418</v>
      </c>
      <c r="C3060" s="18"/>
      <c r="D3060" s="302"/>
      <c r="E3060" s="302" t="s">
        <v>30</v>
      </c>
      <c r="F3060" s="302">
        <v>1</v>
      </c>
      <c r="G3060" s="303"/>
      <c r="H3060" s="24"/>
      <c r="I3060" s="20"/>
      <c r="J3060" s="21"/>
      <c r="K3060" s="22"/>
      <c r="L3060" s="305" t="s">
        <v>2419</v>
      </c>
    </row>
    <row r="3061" spans="1:12" s="1" customFormat="1" ht="27" customHeight="1" x14ac:dyDescent="0.25">
      <c r="A3061" s="310" t="s">
        <v>2438</v>
      </c>
      <c r="B3061" s="310" t="s">
        <v>2437</v>
      </c>
      <c r="C3061" s="310"/>
      <c r="D3061" s="310"/>
      <c r="E3061" s="310"/>
      <c r="F3061" s="310"/>
      <c r="G3061" s="310"/>
      <c r="H3061" s="310"/>
      <c r="I3061" s="310"/>
      <c r="J3061" s="310"/>
      <c r="K3061" s="310"/>
      <c r="L3061" s="310"/>
    </row>
    <row r="3062" spans="1:12" s="1" customFormat="1" ht="60" customHeight="1" x14ac:dyDescent="0.25">
      <c r="A3062" s="300">
        <v>1</v>
      </c>
      <c r="B3062" s="301" t="s">
        <v>44</v>
      </c>
      <c r="C3062" s="306" t="s">
        <v>2420</v>
      </c>
      <c r="D3062" s="302"/>
      <c r="E3062" s="302" t="s">
        <v>30</v>
      </c>
      <c r="F3062" s="302">
        <v>1</v>
      </c>
      <c r="G3062" s="303"/>
      <c r="H3062" s="24"/>
      <c r="I3062" s="20"/>
      <c r="J3062" s="21"/>
      <c r="K3062" s="22"/>
      <c r="L3062" s="17" t="s">
        <v>2421</v>
      </c>
    </row>
    <row r="3063" spans="1:12" s="1" customFormat="1" ht="37.5" customHeight="1" x14ac:dyDescent="0.25">
      <c r="A3063" s="300">
        <v>2</v>
      </c>
      <c r="B3063" s="301" t="s">
        <v>2422</v>
      </c>
      <c r="C3063" s="306" t="s">
        <v>2423</v>
      </c>
      <c r="D3063" s="302"/>
      <c r="E3063" s="302" t="s">
        <v>30</v>
      </c>
      <c r="F3063" s="302">
        <v>1</v>
      </c>
      <c r="G3063" s="303"/>
      <c r="H3063" s="24"/>
      <c r="I3063" s="20"/>
      <c r="J3063" s="21"/>
      <c r="K3063" s="22"/>
      <c r="L3063" s="17" t="s">
        <v>2424</v>
      </c>
    </row>
    <row r="3064" spans="1:12" s="1" customFormat="1" ht="41.25" customHeight="1" x14ac:dyDescent="0.25">
      <c r="A3064" s="300">
        <v>3</v>
      </c>
      <c r="B3064" s="301" t="s">
        <v>73</v>
      </c>
      <c r="C3064" s="306" t="s">
        <v>2425</v>
      </c>
      <c r="D3064" s="302"/>
      <c r="E3064" s="302" t="s">
        <v>30</v>
      </c>
      <c r="F3064" s="302">
        <v>1</v>
      </c>
      <c r="G3064" s="303"/>
      <c r="H3064" s="24"/>
      <c r="I3064" s="20"/>
      <c r="J3064" s="21"/>
      <c r="K3064" s="22"/>
      <c r="L3064" s="17" t="s">
        <v>2426</v>
      </c>
    </row>
    <row r="3065" spans="1:12" s="1" customFormat="1" ht="29.25" customHeight="1" x14ac:dyDescent="0.25">
      <c r="A3065" s="310" t="s">
        <v>2439</v>
      </c>
      <c r="B3065" s="310" t="s">
        <v>2436</v>
      </c>
      <c r="C3065" s="311"/>
      <c r="D3065" s="311"/>
      <c r="E3065" s="311"/>
      <c r="F3065" s="311"/>
      <c r="G3065" s="311"/>
      <c r="H3065" s="311"/>
      <c r="I3065" s="311"/>
      <c r="J3065" s="311"/>
      <c r="K3065" s="311"/>
      <c r="L3065" s="312"/>
    </row>
    <row r="3066" spans="1:12" s="1" customFormat="1" ht="148.5" x14ac:dyDescent="0.25">
      <c r="A3066" s="300">
        <v>1</v>
      </c>
      <c r="B3066" s="301" t="s">
        <v>2427</v>
      </c>
      <c r="C3066" s="306"/>
      <c r="D3066" s="302"/>
      <c r="E3066" s="302" t="s">
        <v>2428</v>
      </c>
      <c r="F3066" s="302">
        <v>1</v>
      </c>
      <c r="G3066" s="303"/>
      <c r="H3066" s="24"/>
      <c r="I3066" s="20"/>
      <c r="J3066" s="21"/>
      <c r="K3066" s="22"/>
      <c r="L3066" s="17" t="s">
        <v>2429</v>
      </c>
    </row>
    <row r="3067" spans="1:12" s="1" customFormat="1" ht="49.5" x14ac:dyDescent="0.25">
      <c r="A3067" s="300">
        <v>2</v>
      </c>
      <c r="B3067" s="301" t="s">
        <v>43</v>
      </c>
      <c r="C3067" s="306"/>
      <c r="D3067" s="302"/>
      <c r="E3067" s="302" t="s">
        <v>30</v>
      </c>
      <c r="F3067" s="302">
        <v>2</v>
      </c>
      <c r="G3067" s="303"/>
      <c r="H3067" s="24"/>
      <c r="I3067" s="20"/>
      <c r="J3067" s="21"/>
      <c r="K3067" s="22"/>
      <c r="L3067" s="17" t="s">
        <v>2430</v>
      </c>
    </row>
    <row r="3068" spans="1:12" s="1" customFormat="1" ht="49.5" x14ac:dyDescent="0.25">
      <c r="A3068" s="300">
        <v>3</v>
      </c>
      <c r="B3068" s="301" t="s">
        <v>2431</v>
      </c>
      <c r="C3068" s="306"/>
      <c r="D3068" s="302"/>
      <c r="E3068" s="302" t="s">
        <v>30</v>
      </c>
      <c r="F3068" s="302">
        <v>1</v>
      </c>
      <c r="G3068" s="303"/>
      <c r="H3068" s="24"/>
      <c r="I3068" s="20"/>
      <c r="J3068" s="21"/>
      <c r="K3068" s="22"/>
      <c r="L3068" s="17" t="s">
        <v>2430</v>
      </c>
    </row>
    <row r="3069" spans="1:12" s="1" customFormat="1" ht="29.25" customHeight="1" x14ac:dyDescent="0.25">
      <c r="A3069" s="313" t="s">
        <v>2440</v>
      </c>
      <c r="B3069" s="314" t="s">
        <v>2442</v>
      </c>
      <c r="C3069" s="317"/>
      <c r="D3069" s="310"/>
      <c r="E3069" s="310"/>
      <c r="F3069" s="318"/>
      <c r="G3069" s="310"/>
      <c r="H3069" s="310"/>
      <c r="I3069" s="310"/>
      <c r="J3069" s="310"/>
      <c r="K3069" s="310"/>
      <c r="L3069" s="310"/>
    </row>
    <row r="3070" spans="1:12" s="1" customFormat="1" ht="18.75" x14ac:dyDescent="0.25">
      <c r="A3070" s="300">
        <v>1</v>
      </c>
      <c r="B3070" s="315" t="s">
        <v>2443</v>
      </c>
      <c r="C3070" s="319" t="s">
        <v>2461</v>
      </c>
      <c r="D3070" s="302"/>
      <c r="E3070" s="302" t="s">
        <v>30</v>
      </c>
      <c r="F3070" s="319">
        <v>10</v>
      </c>
      <c r="G3070" s="303"/>
      <c r="H3070" s="24"/>
      <c r="I3070" s="26"/>
      <c r="J3070" s="26"/>
      <c r="K3070" s="26"/>
      <c r="L3070" s="17"/>
    </row>
    <row r="3071" spans="1:12" ht="18.75" x14ac:dyDescent="0.25">
      <c r="A3071" s="300">
        <f>+A3070+1</f>
        <v>2</v>
      </c>
      <c r="B3071" s="315" t="s">
        <v>2444</v>
      </c>
      <c r="C3071" s="319" t="s">
        <v>2462</v>
      </c>
      <c r="D3071" s="158"/>
      <c r="E3071" s="302" t="s">
        <v>30</v>
      </c>
      <c r="F3071" s="319">
        <v>1</v>
      </c>
      <c r="G3071" s="158"/>
      <c r="H3071" s="158"/>
      <c r="I3071" s="158"/>
      <c r="J3071" s="158"/>
      <c r="K3071" s="158"/>
      <c r="L3071" s="158"/>
    </row>
    <row r="3072" spans="1:12" ht="37.5" x14ac:dyDescent="0.25">
      <c r="A3072" s="300">
        <f t="shared" ref="A3072:A3087" si="43">+A3071+1</f>
        <v>3</v>
      </c>
      <c r="B3072" s="315" t="s">
        <v>2445</v>
      </c>
      <c r="C3072" s="319" t="s">
        <v>2463</v>
      </c>
      <c r="D3072" s="158"/>
      <c r="E3072" s="302" t="s">
        <v>2064</v>
      </c>
      <c r="F3072" s="319">
        <v>40</v>
      </c>
      <c r="G3072" s="158"/>
      <c r="H3072" s="158"/>
      <c r="I3072" s="158"/>
      <c r="J3072" s="158"/>
      <c r="K3072" s="158"/>
      <c r="L3072" s="319" t="s">
        <v>2471</v>
      </c>
    </row>
    <row r="3073" spans="1:12" ht="37.5" x14ac:dyDescent="0.25">
      <c r="A3073" s="300">
        <f t="shared" si="43"/>
        <v>4</v>
      </c>
      <c r="B3073" s="315" t="s">
        <v>2446</v>
      </c>
      <c r="C3073" s="319" t="s">
        <v>2463</v>
      </c>
      <c r="D3073" s="158"/>
      <c r="E3073" s="302" t="s">
        <v>2064</v>
      </c>
      <c r="F3073" s="319">
        <v>5</v>
      </c>
      <c r="G3073" s="158"/>
      <c r="H3073" s="158"/>
      <c r="I3073" s="158"/>
      <c r="J3073" s="158"/>
      <c r="K3073" s="158"/>
      <c r="L3073" s="158"/>
    </row>
    <row r="3074" spans="1:12" ht="37.5" x14ac:dyDescent="0.25">
      <c r="A3074" s="300">
        <f t="shared" si="43"/>
        <v>5</v>
      </c>
      <c r="B3074" s="316" t="s">
        <v>2447</v>
      </c>
      <c r="C3074" s="319" t="s">
        <v>2463</v>
      </c>
      <c r="D3074" s="158"/>
      <c r="E3074" s="302" t="s">
        <v>2064</v>
      </c>
      <c r="F3074" s="319">
        <v>5</v>
      </c>
      <c r="G3074" s="158"/>
      <c r="H3074" s="158"/>
      <c r="I3074" s="158"/>
      <c r="J3074" s="158"/>
      <c r="K3074" s="158"/>
      <c r="L3074" s="158"/>
    </row>
    <row r="3075" spans="1:12" ht="18.75" x14ac:dyDescent="0.25">
      <c r="A3075" s="300">
        <f t="shared" si="43"/>
        <v>6</v>
      </c>
      <c r="B3075" s="315" t="s">
        <v>2448</v>
      </c>
      <c r="C3075" s="319" t="s">
        <v>2464</v>
      </c>
      <c r="D3075" s="158"/>
      <c r="E3075" s="302" t="s">
        <v>2064</v>
      </c>
      <c r="F3075" s="319">
        <v>15</v>
      </c>
      <c r="G3075" s="158"/>
      <c r="H3075" s="158"/>
      <c r="I3075" s="158"/>
      <c r="J3075" s="158"/>
      <c r="K3075" s="158"/>
      <c r="L3075" s="158"/>
    </row>
    <row r="3076" spans="1:12" ht="18.75" x14ac:dyDescent="0.25">
      <c r="A3076" s="300">
        <f t="shared" si="43"/>
        <v>7</v>
      </c>
      <c r="B3076" s="315" t="s">
        <v>2449</v>
      </c>
      <c r="C3076" s="319" t="s">
        <v>2463</v>
      </c>
      <c r="D3076" s="158"/>
      <c r="E3076" s="302" t="s">
        <v>2064</v>
      </c>
      <c r="F3076" s="319">
        <v>10</v>
      </c>
      <c r="G3076" s="158"/>
      <c r="H3076" s="158"/>
      <c r="I3076" s="158"/>
      <c r="J3076" s="158"/>
      <c r="K3076" s="158"/>
      <c r="L3076" s="158"/>
    </row>
    <row r="3077" spans="1:12" ht="18.75" x14ac:dyDescent="0.25">
      <c r="A3077" s="300">
        <f t="shared" si="43"/>
        <v>8</v>
      </c>
      <c r="B3077" s="315" t="s">
        <v>2450</v>
      </c>
      <c r="C3077" s="319" t="s">
        <v>2465</v>
      </c>
      <c r="D3077" s="158"/>
      <c r="E3077" s="302" t="s">
        <v>31</v>
      </c>
      <c r="F3077" s="319">
        <v>3</v>
      </c>
      <c r="G3077" s="158"/>
      <c r="H3077" s="158"/>
      <c r="I3077" s="158"/>
      <c r="J3077" s="158"/>
      <c r="K3077" s="158"/>
      <c r="L3077" s="158"/>
    </row>
    <row r="3078" spans="1:12" ht="18.75" x14ac:dyDescent="0.25">
      <c r="A3078" s="300">
        <f t="shared" si="43"/>
        <v>9</v>
      </c>
      <c r="B3078" s="315" t="s">
        <v>2451</v>
      </c>
      <c r="C3078" s="319" t="s">
        <v>2466</v>
      </c>
      <c r="D3078" s="158"/>
      <c r="E3078" s="302" t="s">
        <v>30</v>
      </c>
      <c r="F3078" s="319">
        <v>20</v>
      </c>
      <c r="G3078" s="158"/>
      <c r="H3078" s="158"/>
      <c r="I3078" s="158"/>
      <c r="J3078" s="158"/>
      <c r="K3078" s="158"/>
      <c r="L3078" s="158"/>
    </row>
    <row r="3079" spans="1:12" ht="18.75" x14ac:dyDescent="0.25">
      <c r="A3079" s="300">
        <f t="shared" si="43"/>
        <v>10</v>
      </c>
      <c r="B3079" s="315" t="s">
        <v>2452</v>
      </c>
      <c r="C3079" s="319" t="s">
        <v>2467</v>
      </c>
      <c r="D3079" s="158"/>
      <c r="E3079" s="302" t="s">
        <v>30</v>
      </c>
      <c r="F3079" s="319">
        <v>4</v>
      </c>
      <c r="G3079" s="158"/>
      <c r="H3079" s="158"/>
      <c r="I3079" s="158"/>
      <c r="J3079" s="158"/>
      <c r="K3079" s="158"/>
      <c r="L3079" s="158"/>
    </row>
    <row r="3080" spans="1:12" ht="18.75" x14ac:dyDescent="0.25">
      <c r="A3080" s="300">
        <f t="shared" si="43"/>
        <v>11</v>
      </c>
      <c r="B3080" s="315" t="s">
        <v>2453</v>
      </c>
      <c r="C3080" s="319" t="s">
        <v>2467</v>
      </c>
      <c r="D3080" s="158"/>
      <c r="E3080" s="302" t="s">
        <v>30</v>
      </c>
      <c r="F3080" s="319">
        <v>2</v>
      </c>
      <c r="G3080" s="158"/>
      <c r="H3080" s="158"/>
      <c r="I3080" s="158"/>
      <c r="J3080" s="158"/>
      <c r="K3080" s="158"/>
      <c r="L3080" s="158"/>
    </row>
    <row r="3081" spans="1:12" ht="18.75" x14ac:dyDescent="0.25">
      <c r="A3081" s="300">
        <f t="shared" si="43"/>
        <v>12</v>
      </c>
      <c r="B3081" s="315" t="s">
        <v>2454</v>
      </c>
      <c r="C3081" s="319" t="s">
        <v>2467</v>
      </c>
      <c r="D3081" s="158"/>
      <c r="E3081" s="302" t="s">
        <v>30</v>
      </c>
      <c r="F3081" s="319">
        <v>2</v>
      </c>
      <c r="G3081" s="158"/>
      <c r="H3081" s="158"/>
      <c r="I3081" s="158"/>
      <c r="J3081" s="158"/>
      <c r="K3081" s="158"/>
      <c r="L3081" s="158"/>
    </row>
    <row r="3082" spans="1:12" ht="18.75" x14ac:dyDescent="0.25">
      <c r="A3082" s="300">
        <f t="shared" si="43"/>
        <v>13</v>
      </c>
      <c r="B3082" s="315" t="s">
        <v>2455</v>
      </c>
      <c r="C3082" s="319" t="s">
        <v>2467</v>
      </c>
      <c r="D3082" s="158"/>
      <c r="E3082" s="302" t="s">
        <v>30</v>
      </c>
      <c r="F3082" s="319">
        <v>2</v>
      </c>
      <c r="G3082" s="158"/>
      <c r="H3082" s="158"/>
      <c r="I3082" s="158"/>
      <c r="J3082" s="158"/>
      <c r="K3082" s="158"/>
      <c r="L3082" s="158"/>
    </row>
    <row r="3083" spans="1:12" ht="18.75" x14ac:dyDescent="0.25">
      <c r="A3083" s="300">
        <f t="shared" si="43"/>
        <v>14</v>
      </c>
      <c r="B3083" s="315" t="s">
        <v>2456</v>
      </c>
      <c r="C3083" s="319" t="s">
        <v>2467</v>
      </c>
      <c r="D3083" s="158"/>
      <c r="E3083" s="302" t="s">
        <v>30</v>
      </c>
      <c r="F3083" s="319">
        <v>2</v>
      </c>
      <c r="G3083" s="158"/>
      <c r="H3083" s="158"/>
      <c r="I3083" s="158"/>
      <c r="J3083" s="158"/>
      <c r="K3083" s="158"/>
      <c r="L3083" s="158"/>
    </row>
    <row r="3084" spans="1:12" ht="18.75" x14ac:dyDescent="0.25">
      <c r="A3084" s="300">
        <f t="shared" si="43"/>
        <v>15</v>
      </c>
      <c r="B3084" s="315" t="s">
        <v>2457</v>
      </c>
      <c r="C3084" s="319" t="s">
        <v>2468</v>
      </c>
      <c r="D3084" s="158"/>
      <c r="E3084" s="302" t="s">
        <v>30</v>
      </c>
      <c r="F3084" s="319">
        <v>6</v>
      </c>
      <c r="G3084" s="158"/>
      <c r="H3084" s="158"/>
      <c r="I3084" s="158"/>
      <c r="J3084" s="158"/>
      <c r="K3084" s="158"/>
      <c r="L3084" s="158"/>
    </row>
    <row r="3085" spans="1:12" ht="37.5" x14ac:dyDescent="0.25">
      <c r="A3085" s="300">
        <f t="shared" si="43"/>
        <v>16</v>
      </c>
      <c r="B3085" s="315" t="s">
        <v>2458</v>
      </c>
      <c r="C3085" s="319" t="s">
        <v>2469</v>
      </c>
      <c r="D3085" s="158"/>
      <c r="E3085" s="302" t="s">
        <v>30</v>
      </c>
      <c r="F3085" s="319">
        <v>1</v>
      </c>
      <c r="G3085" s="158"/>
      <c r="H3085" s="158"/>
      <c r="I3085" s="158"/>
      <c r="J3085" s="158"/>
      <c r="K3085" s="158"/>
      <c r="L3085" s="158"/>
    </row>
    <row r="3086" spans="1:12" ht="18.75" x14ac:dyDescent="0.25">
      <c r="A3086" s="300">
        <f t="shared" si="43"/>
        <v>17</v>
      </c>
      <c r="B3086" s="315" t="s">
        <v>2459</v>
      </c>
      <c r="C3086" s="319" t="s">
        <v>2470</v>
      </c>
      <c r="D3086" s="158"/>
      <c r="E3086" s="302" t="s">
        <v>30</v>
      </c>
      <c r="F3086" s="319">
        <v>1</v>
      </c>
      <c r="G3086" s="158"/>
      <c r="H3086" s="158"/>
      <c r="I3086" s="158"/>
      <c r="J3086" s="158"/>
      <c r="K3086" s="158"/>
      <c r="L3086" s="158"/>
    </row>
    <row r="3087" spans="1:12" s="321" customFormat="1" ht="18.75" x14ac:dyDescent="0.25">
      <c r="A3087" s="300">
        <f t="shared" si="43"/>
        <v>18</v>
      </c>
      <c r="B3087" s="315" t="s">
        <v>2460</v>
      </c>
      <c r="C3087" s="319" t="s">
        <v>2470</v>
      </c>
      <c r="D3087" s="320"/>
      <c r="E3087" s="302" t="s">
        <v>30</v>
      </c>
      <c r="F3087" s="319">
        <v>1</v>
      </c>
      <c r="G3087" s="320"/>
      <c r="H3087" s="320"/>
      <c r="I3087" s="320"/>
      <c r="J3087" s="320"/>
      <c r="K3087" s="320"/>
      <c r="L3087" s="320"/>
    </row>
    <row r="3088" spans="1:12" s="327" customFormat="1" ht="37.5" x14ac:dyDescent="0.25">
      <c r="A3088" s="313" t="s">
        <v>2472</v>
      </c>
      <c r="B3088" s="322" t="s">
        <v>2473</v>
      </c>
      <c r="C3088" s="323"/>
      <c r="D3088" s="324"/>
      <c r="E3088" s="325"/>
      <c r="F3088" s="326"/>
      <c r="G3088" s="324"/>
      <c r="H3088" s="324"/>
      <c r="I3088" s="324"/>
      <c r="J3088" s="324"/>
      <c r="K3088" s="324"/>
      <c r="L3088" s="324"/>
    </row>
    <row r="3089" spans="1:12" ht="99" x14ac:dyDescent="0.25">
      <c r="A3089" s="328" t="s">
        <v>2474</v>
      </c>
      <c r="B3089" s="361" t="s">
        <v>2475</v>
      </c>
      <c r="C3089" s="158"/>
      <c r="D3089" s="336"/>
      <c r="E3089" s="336"/>
      <c r="F3089" s="337">
        <v>7</v>
      </c>
      <c r="G3089" s="346"/>
      <c r="H3089" s="346"/>
      <c r="L3089" s="354" t="s">
        <v>2544</v>
      </c>
    </row>
    <row r="3090" spans="1:12" ht="47.25" x14ac:dyDescent="0.25">
      <c r="A3090" s="329">
        <v>1</v>
      </c>
      <c r="B3090" s="362" t="s">
        <v>2476</v>
      </c>
      <c r="C3090" s="158"/>
      <c r="D3090" s="338" t="s">
        <v>2539</v>
      </c>
      <c r="E3090" s="338" t="s">
        <v>31</v>
      </c>
      <c r="F3090" s="338">
        <v>250</v>
      </c>
      <c r="G3090" s="347">
        <v>45600000</v>
      </c>
      <c r="H3090" s="348">
        <f>G3090*F3090</f>
        <v>11400000000</v>
      </c>
      <c r="L3090" s="388" t="s">
        <v>2545</v>
      </c>
    </row>
    <row r="3091" spans="1:12" ht="31.5" x14ac:dyDescent="0.25">
      <c r="A3091" s="329">
        <v>2</v>
      </c>
      <c r="B3091" s="363" t="s">
        <v>2477</v>
      </c>
      <c r="C3091" s="158"/>
      <c r="D3091" s="338" t="s">
        <v>2539</v>
      </c>
      <c r="E3091" s="339" t="s">
        <v>31</v>
      </c>
      <c r="F3091" s="340">
        <v>1</v>
      </c>
      <c r="G3091" s="349">
        <v>150000000</v>
      </c>
      <c r="H3091" s="348">
        <f t="shared" ref="H3091:H3097" si="44">G3091*F3091</f>
        <v>150000000</v>
      </c>
      <c r="L3091" s="389"/>
    </row>
    <row r="3092" spans="1:12" ht="15.75" x14ac:dyDescent="0.25">
      <c r="A3092" s="329">
        <v>3</v>
      </c>
      <c r="B3092" s="363" t="s">
        <v>2478</v>
      </c>
      <c r="C3092" s="158"/>
      <c r="D3092" s="338" t="s">
        <v>2539</v>
      </c>
      <c r="E3092" s="339" t="s">
        <v>30</v>
      </c>
      <c r="F3092" s="340">
        <v>1</v>
      </c>
      <c r="G3092" s="349">
        <v>200000000</v>
      </c>
      <c r="H3092" s="348">
        <f t="shared" si="44"/>
        <v>200000000</v>
      </c>
      <c r="L3092" s="389"/>
    </row>
    <row r="3093" spans="1:12" ht="15.75" x14ac:dyDescent="0.25">
      <c r="A3093" s="329">
        <v>4</v>
      </c>
      <c r="B3093" s="331" t="s">
        <v>2479</v>
      </c>
      <c r="C3093" s="158"/>
      <c r="D3093" s="341" t="s">
        <v>2539</v>
      </c>
      <c r="E3093" s="342" t="s">
        <v>2056</v>
      </c>
      <c r="F3093" s="343">
        <v>7</v>
      </c>
      <c r="G3093" s="350">
        <v>6000000</v>
      </c>
      <c r="H3093" s="348">
        <f t="shared" si="44"/>
        <v>42000000</v>
      </c>
      <c r="L3093" s="389"/>
    </row>
    <row r="3094" spans="1:12" ht="31.5" x14ac:dyDescent="0.25">
      <c r="A3094" s="329">
        <v>5</v>
      </c>
      <c r="B3094" s="332" t="s">
        <v>2480</v>
      </c>
      <c r="C3094" s="158"/>
      <c r="D3094" s="341" t="s">
        <v>2539</v>
      </c>
      <c r="E3094" s="342" t="s">
        <v>2056</v>
      </c>
      <c r="F3094" s="343">
        <v>20</v>
      </c>
      <c r="G3094" s="350">
        <v>20000000</v>
      </c>
      <c r="H3094" s="348">
        <f t="shared" si="44"/>
        <v>400000000</v>
      </c>
      <c r="L3094" s="389"/>
    </row>
    <row r="3095" spans="1:12" ht="15.75" x14ac:dyDescent="0.25">
      <c r="A3095" s="329">
        <v>6</v>
      </c>
      <c r="B3095" s="331" t="s">
        <v>2481</v>
      </c>
      <c r="C3095" s="158"/>
      <c r="D3095" s="341" t="s">
        <v>2539</v>
      </c>
      <c r="E3095" s="342" t="s">
        <v>2056</v>
      </c>
      <c r="F3095" s="343">
        <v>2</v>
      </c>
      <c r="G3095" s="350">
        <v>115000000</v>
      </c>
      <c r="H3095" s="348">
        <f t="shared" si="44"/>
        <v>230000000</v>
      </c>
      <c r="L3095" s="389"/>
    </row>
    <row r="3096" spans="1:12" ht="15.75" x14ac:dyDescent="0.25">
      <c r="A3096" s="329">
        <v>7</v>
      </c>
      <c r="B3096" s="331" t="s">
        <v>2482</v>
      </c>
      <c r="C3096" s="158"/>
      <c r="D3096" s="341" t="s">
        <v>2539</v>
      </c>
      <c r="E3096" s="339" t="s">
        <v>31</v>
      </c>
      <c r="F3096" s="343">
        <v>1</v>
      </c>
      <c r="G3096" s="350">
        <v>100000000</v>
      </c>
      <c r="H3096" s="348">
        <f t="shared" si="44"/>
        <v>100000000</v>
      </c>
      <c r="L3096" s="389"/>
    </row>
    <row r="3097" spans="1:12" ht="15.75" x14ac:dyDescent="0.25">
      <c r="A3097" s="329">
        <v>8</v>
      </c>
      <c r="B3097" s="331" t="s">
        <v>2483</v>
      </c>
      <c r="C3097" s="158"/>
      <c r="D3097" s="341" t="s">
        <v>2539</v>
      </c>
      <c r="E3097" s="342" t="s">
        <v>2056</v>
      </c>
      <c r="F3097" s="343">
        <v>1</v>
      </c>
      <c r="G3097" s="350">
        <v>135000000</v>
      </c>
      <c r="H3097" s="348">
        <f t="shared" si="44"/>
        <v>135000000</v>
      </c>
      <c r="L3097" s="390"/>
    </row>
    <row r="3098" spans="1:12" ht="49.5" x14ac:dyDescent="0.25">
      <c r="A3098" s="333" t="s">
        <v>2474</v>
      </c>
      <c r="B3098" s="361" t="s">
        <v>2484</v>
      </c>
      <c r="C3098" s="158"/>
      <c r="D3098" s="344"/>
      <c r="E3098" s="344"/>
      <c r="F3098" s="337">
        <v>4</v>
      </c>
      <c r="G3098" s="351"/>
      <c r="H3098" s="352"/>
      <c r="L3098" s="355" t="s">
        <v>2546</v>
      </c>
    </row>
    <row r="3099" spans="1:12" ht="31.5" x14ac:dyDescent="0.25">
      <c r="A3099" s="329">
        <v>1</v>
      </c>
      <c r="B3099" s="362" t="s">
        <v>2485</v>
      </c>
      <c r="C3099" s="158"/>
      <c r="D3099" s="338" t="s">
        <v>2296</v>
      </c>
      <c r="E3099" s="338" t="s">
        <v>31</v>
      </c>
      <c r="F3099" s="338">
        <v>200</v>
      </c>
      <c r="G3099" s="347">
        <v>50000000</v>
      </c>
      <c r="H3099" s="348">
        <f>G3099*F3099</f>
        <v>10000000000</v>
      </c>
      <c r="L3099" s="382" t="s">
        <v>2547</v>
      </c>
    </row>
    <row r="3100" spans="1:12" ht="31.5" x14ac:dyDescent="0.25">
      <c r="A3100" s="329">
        <v>2</v>
      </c>
      <c r="B3100" s="362" t="s">
        <v>2486</v>
      </c>
      <c r="C3100" s="158"/>
      <c r="D3100" s="338" t="s">
        <v>2265</v>
      </c>
      <c r="E3100" s="338" t="s">
        <v>30</v>
      </c>
      <c r="F3100" s="338">
        <v>4</v>
      </c>
      <c r="G3100" s="347">
        <v>14500000</v>
      </c>
      <c r="H3100" s="348">
        <f>G3100*F3100</f>
        <v>58000000</v>
      </c>
      <c r="L3100" s="382"/>
    </row>
    <row r="3101" spans="1:12" ht="31.5" x14ac:dyDescent="0.25">
      <c r="A3101" s="329">
        <v>3</v>
      </c>
      <c r="B3101" s="362" t="s">
        <v>2487</v>
      </c>
      <c r="C3101" s="158"/>
      <c r="D3101" s="338" t="s">
        <v>2265</v>
      </c>
      <c r="E3101" s="338" t="s">
        <v>30</v>
      </c>
      <c r="F3101" s="338">
        <v>4</v>
      </c>
      <c r="G3101" s="347">
        <v>12900000</v>
      </c>
      <c r="H3101" s="348">
        <f t="shared" ref="H3101:H3111" si="45">G3101*F3101</f>
        <v>51600000</v>
      </c>
      <c r="L3101" s="382"/>
    </row>
    <row r="3102" spans="1:12" ht="15.75" x14ac:dyDescent="0.25">
      <c r="A3102" s="329">
        <v>4</v>
      </c>
      <c r="B3102" s="362" t="s">
        <v>2488</v>
      </c>
      <c r="C3102" s="158"/>
      <c r="D3102" s="338" t="s">
        <v>2265</v>
      </c>
      <c r="E3102" s="338" t="s">
        <v>30</v>
      </c>
      <c r="F3102" s="338">
        <v>3</v>
      </c>
      <c r="G3102" s="347">
        <v>650000</v>
      </c>
      <c r="H3102" s="348">
        <f t="shared" si="45"/>
        <v>1950000</v>
      </c>
      <c r="L3102" s="382"/>
    </row>
    <row r="3103" spans="1:12" ht="31.5" x14ac:dyDescent="0.25">
      <c r="A3103" s="329">
        <v>5</v>
      </c>
      <c r="B3103" s="362" t="s">
        <v>2489</v>
      </c>
      <c r="C3103" s="158"/>
      <c r="D3103" s="338" t="s">
        <v>2265</v>
      </c>
      <c r="E3103" s="338" t="s">
        <v>30</v>
      </c>
      <c r="F3103" s="338">
        <v>2</v>
      </c>
      <c r="G3103" s="347">
        <v>20000000</v>
      </c>
      <c r="H3103" s="348">
        <f t="shared" si="45"/>
        <v>40000000</v>
      </c>
      <c r="L3103" s="382"/>
    </row>
    <row r="3104" spans="1:12" ht="15.75" x14ac:dyDescent="0.25">
      <c r="A3104" s="329">
        <v>6</v>
      </c>
      <c r="B3104" s="362" t="s">
        <v>2490</v>
      </c>
      <c r="C3104" s="158"/>
      <c r="D3104" s="338" t="s">
        <v>2265</v>
      </c>
      <c r="E3104" s="338" t="s">
        <v>30</v>
      </c>
      <c r="F3104" s="338">
        <v>2</v>
      </c>
      <c r="G3104" s="347">
        <v>5500000</v>
      </c>
      <c r="H3104" s="348">
        <f t="shared" si="45"/>
        <v>11000000</v>
      </c>
      <c r="L3104" s="382"/>
    </row>
    <row r="3105" spans="1:12" ht="15.75" x14ac:dyDescent="0.25">
      <c r="A3105" s="329">
        <v>7</v>
      </c>
      <c r="B3105" s="362" t="s">
        <v>2491</v>
      </c>
      <c r="C3105" s="158"/>
      <c r="D3105" s="338" t="s">
        <v>2265</v>
      </c>
      <c r="E3105" s="338" t="s">
        <v>30</v>
      </c>
      <c r="F3105" s="338">
        <v>2</v>
      </c>
      <c r="G3105" s="347">
        <v>2300000</v>
      </c>
      <c r="H3105" s="348">
        <f t="shared" si="45"/>
        <v>4600000</v>
      </c>
      <c r="L3105" s="382"/>
    </row>
    <row r="3106" spans="1:12" ht="31.5" x14ac:dyDescent="0.25">
      <c r="A3106" s="329">
        <v>8</v>
      </c>
      <c r="B3106" s="362" t="s">
        <v>2492</v>
      </c>
      <c r="C3106" s="158"/>
      <c r="D3106" s="338" t="s">
        <v>2265</v>
      </c>
      <c r="E3106" s="338" t="s">
        <v>30</v>
      </c>
      <c r="F3106" s="338">
        <v>2</v>
      </c>
      <c r="G3106" s="347">
        <v>8000000</v>
      </c>
      <c r="H3106" s="348">
        <f t="shared" si="45"/>
        <v>16000000</v>
      </c>
      <c r="L3106" s="382"/>
    </row>
    <row r="3107" spans="1:12" ht="31.5" x14ac:dyDescent="0.25">
      <c r="A3107" s="329">
        <v>9</v>
      </c>
      <c r="B3107" s="362" t="s">
        <v>2493</v>
      </c>
      <c r="C3107" s="158"/>
      <c r="D3107" s="338" t="s">
        <v>2265</v>
      </c>
      <c r="E3107" s="338" t="s">
        <v>30</v>
      </c>
      <c r="F3107" s="338">
        <v>1</v>
      </c>
      <c r="G3107" s="347">
        <v>24000000</v>
      </c>
      <c r="H3107" s="348">
        <f t="shared" si="45"/>
        <v>24000000</v>
      </c>
      <c r="L3107" s="382"/>
    </row>
    <row r="3108" spans="1:12" ht="15.75" x14ac:dyDescent="0.25">
      <c r="A3108" s="329">
        <v>10</v>
      </c>
      <c r="B3108" s="362" t="s">
        <v>2494</v>
      </c>
      <c r="C3108" s="158"/>
      <c r="D3108" s="338" t="s">
        <v>2265</v>
      </c>
      <c r="E3108" s="338" t="s">
        <v>30</v>
      </c>
      <c r="F3108" s="338">
        <v>30</v>
      </c>
      <c r="G3108" s="347">
        <v>700000</v>
      </c>
      <c r="H3108" s="348">
        <f t="shared" si="45"/>
        <v>21000000</v>
      </c>
      <c r="L3108" s="382"/>
    </row>
    <row r="3109" spans="1:12" ht="15.75" x14ac:dyDescent="0.25">
      <c r="A3109" s="329">
        <v>11</v>
      </c>
      <c r="B3109" s="362" t="s">
        <v>2495</v>
      </c>
      <c r="C3109" s="158"/>
      <c r="D3109" s="338"/>
      <c r="E3109" s="338" t="s">
        <v>30</v>
      </c>
      <c r="F3109" s="338">
        <v>3</v>
      </c>
      <c r="G3109" s="347">
        <v>500000</v>
      </c>
      <c r="H3109" s="348">
        <f t="shared" si="45"/>
        <v>1500000</v>
      </c>
      <c r="L3109" s="382"/>
    </row>
    <row r="3110" spans="1:12" ht="15.75" x14ac:dyDescent="0.25">
      <c r="A3110" s="329">
        <v>12</v>
      </c>
      <c r="B3110" s="362" t="s">
        <v>2496</v>
      </c>
      <c r="C3110" s="158"/>
      <c r="D3110" s="338" t="s">
        <v>2265</v>
      </c>
      <c r="E3110" s="338" t="s">
        <v>30</v>
      </c>
      <c r="F3110" s="338">
        <v>3</v>
      </c>
      <c r="G3110" s="347">
        <v>3900000</v>
      </c>
      <c r="H3110" s="348">
        <f t="shared" si="45"/>
        <v>11700000</v>
      </c>
      <c r="L3110" s="382"/>
    </row>
    <row r="3111" spans="1:12" ht="15.75" x14ac:dyDescent="0.25">
      <c r="A3111" s="329">
        <v>13</v>
      </c>
      <c r="B3111" s="362" t="s">
        <v>2497</v>
      </c>
      <c r="C3111" s="158"/>
      <c r="D3111" s="338" t="s">
        <v>2265</v>
      </c>
      <c r="E3111" s="338" t="s">
        <v>30</v>
      </c>
      <c r="F3111" s="338">
        <v>30</v>
      </c>
      <c r="G3111" s="347">
        <v>300000</v>
      </c>
      <c r="H3111" s="348">
        <f t="shared" si="45"/>
        <v>9000000</v>
      </c>
      <c r="L3111" s="382"/>
    </row>
    <row r="3112" spans="1:12" ht="63" x14ac:dyDescent="0.25">
      <c r="A3112" s="329">
        <v>14</v>
      </c>
      <c r="B3112" s="362" t="s">
        <v>2498</v>
      </c>
      <c r="C3112" s="158"/>
      <c r="D3112" s="338" t="s">
        <v>2265</v>
      </c>
      <c r="E3112" s="338" t="s">
        <v>30</v>
      </c>
      <c r="F3112" s="338">
        <v>5</v>
      </c>
      <c r="G3112" s="347">
        <v>30000000</v>
      </c>
      <c r="H3112" s="348">
        <f>G3112*F3112</f>
        <v>150000000</v>
      </c>
      <c r="L3112" s="382"/>
    </row>
    <row r="3113" spans="1:12" ht="82.5" x14ac:dyDescent="0.25">
      <c r="A3113" s="333" t="s">
        <v>2474</v>
      </c>
      <c r="B3113" s="361" t="s">
        <v>2499</v>
      </c>
      <c r="C3113" s="158"/>
      <c r="D3113" s="344"/>
      <c r="E3113" s="344"/>
      <c r="F3113" s="337">
        <v>5</v>
      </c>
      <c r="G3113" s="351"/>
      <c r="H3113" s="352"/>
      <c r="L3113" s="355" t="s">
        <v>2548</v>
      </c>
    </row>
    <row r="3114" spans="1:12" ht="126" x14ac:dyDescent="0.25">
      <c r="A3114" s="329">
        <v>1</v>
      </c>
      <c r="B3114" s="362" t="s">
        <v>2476</v>
      </c>
      <c r="C3114" s="158"/>
      <c r="D3114" s="338" t="s">
        <v>2539</v>
      </c>
      <c r="E3114" s="338" t="s">
        <v>31</v>
      </c>
      <c r="F3114" s="338">
        <v>250</v>
      </c>
      <c r="G3114" s="347">
        <v>45600000</v>
      </c>
      <c r="H3114" s="348">
        <f>G3114*F3114</f>
        <v>11400000000</v>
      </c>
      <c r="L3114" s="356" t="s">
        <v>2549</v>
      </c>
    </row>
    <row r="3115" spans="1:12" ht="47.25" x14ac:dyDescent="0.25">
      <c r="A3115" s="195">
        <v>2</v>
      </c>
      <c r="B3115" s="362" t="s">
        <v>2477</v>
      </c>
      <c r="C3115" s="158"/>
      <c r="D3115" s="338" t="s">
        <v>2539</v>
      </c>
      <c r="E3115" s="338" t="s">
        <v>30</v>
      </c>
      <c r="F3115" s="338">
        <v>2</v>
      </c>
      <c r="G3115" s="347">
        <v>150000000</v>
      </c>
      <c r="H3115" s="348">
        <f t="shared" ref="H3115:H3134" si="46">G3115*F3115</f>
        <v>300000000</v>
      </c>
      <c r="L3115" s="357" t="s">
        <v>2550</v>
      </c>
    </row>
    <row r="3116" spans="1:12" ht="15.75" x14ac:dyDescent="0.25">
      <c r="A3116" s="329">
        <v>3</v>
      </c>
      <c r="B3116" s="362" t="s">
        <v>2478</v>
      </c>
      <c r="C3116" s="158"/>
      <c r="D3116" s="338" t="s">
        <v>2539</v>
      </c>
      <c r="E3116" s="338" t="s">
        <v>30</v>
      </c>
      <c r="F3116" s="338">
        <v>5</v>
      </c>
      <c r="G3116" s="347">
        <v>200000000</v>
      </c>
      <c r="H3116" s="348">
        <f>G3116*F3116</f>
        <v>1000000000</v>
      </c>
      <c r="L3116" s="383" t="s">
        <v>2551</v>
      </c>
    </row>
    <row r="3117" spans="1:12" ht="31.5" x14ac:dyDescent="0.25">
      <c r="A3117" s="195">
        <v>4</v>
      </c>
      <c r="B3117" s="362" t="s">
        <v>2500</v>
      </c>
      <c r="C3117" s="158"/>
      <c r="D3117" s="338" t="s">
        <v>2539</v>
      </c>
      <c r="E3117" s="338" t="s">
        <v>30</v>
      </c>
      <c r="F3117" s="338">
        <v>2</v>
      </c>
      <c r="G3117" s="347">
        <v>200000000</v>
      </c>
      <c r="H3117" s="348">
        <f>G3117*F3117</f>
        <v>400000000</v>
      </c>
      <c r="L3117" s="383"/>
    </row>
    <row r="3118" spans="1:12" ht="31.5" x14ac:dyDescent="0.25">
      <c r="A3118" s="329">
        <v>5</v>
      </c>
      <c r="B3118" s="362" t="s">
        <v>2501</v>
      </c>
      <c r="C3118" s="158"/>
      <c r="D3118" s="338" t="s">
        <v>2539</v>
      </c>
      <c r="E3118" s="338" t="s">
        <v>30</v>
      </c>
      <c r="F3118" s="338">
        <v>60</v>
      </c>
      <c r="G3118" s="347">
        <v>15000000</v>
      </c>
      <c r="H3118" s="348">
        <f>G3118*F3118</f>
        <v>900000000</v>
      </c>
      <c r="L3118" s="357" t="s">
        <v>2552</v>
      </c>
    </row>
    <row r="3119" spans="1:12" ht="15.75" x14ac:dyDescent="0.25">
      <c r="A3119" s="195">
        <v>6</v>
      </c>
      <c r="B3119" s="362" t="s">
        <v>2502</v>
      </c>
      <c r="C3119" s="158"/>
      <c r="D3119" s="338" t="s">
        <v>2539</v>
      </c>
      <c r="E3119" s="338" t="s">
        <v>30</v>
      </c>
      <c r="F3119" s="338">
        <v>2</v>
      </c>
      <c r="G3119" s="347">
        <v>100000000</v>
      </c>
      <c r="H3119" s="348">
        <f>G3119*F3119</f>
        <v>200000000</v>
      </c>
      <c r="L3119" s="383" t="s">
        <v>2553</v>
      </c>
    </row>
    <row r="3120" spans="1:12" ht="15.75" x14ac:dyDescent="0.25">
      <c r="A3120" s="329">
        <v>7</v>
      </c>
      <c r="B3120" s="362" t="s">
        <v>2503</v>
      </c>
      <c r="C3120" s="158"/>
      <c r="D3120" s="338" t="s">
        <v>2539</v>
      </c>
      <c r="E3120" s="338" t="s">
        <v>30</v>
      </c>
      <c r="F3120" s="338">
        <v>2</v>
      </c>
      <c r="G3120" s="347">
        <v>650000000</v>
      </c>
      <c r="H3120" s="348">
        <f t="shared" si="46"/>
        <v>1300000000</v>
      </c>
      <c r="L3120" s="383"/>
    </row>
    <row r="3121" spans="1:12" ht="15.75" x14ac:dyDescent="0.25">
      <c r="A3121" s="195">
        <v>8</v>
      </c>
      <c r="B3121" s="362" t="s">
        <v>2504</v>
      </c>
      <c r="C3121" s="158"/>
      <c r="D3121" s="338" t="s">
        <v>2539</v>
      </c>
      <c r="E3121" s="338" t="s">
        <v>30</v>
      </c>
      <c r="F3121" s="338">
        <v>4</v>
      </c>
      <c r="G3121" s="347">
        <v>100000000</v>
      </c>
      <c r="H3121" s="348">
        <f t="shared" si="46"/>
        <v>400000000</v>
      </c>
      <c r="L3121" s="383"/>
    </row>
    <row r="3122" spans="1:12" ht="31.5" x14ac:dyDescent="0.25">
      <c r="A3122" s="329">
        <v>9</v>
      </c>
      <c r="B3122" s="362" t="s">
        <v>2505</v>
      </c>
      <c r="C3122" s="158"/>
      <c r="D3122" s="338" t="s">
        <v>2539</v>
      </c>
      <c r="E3122" s="338" t="s">
        <v>30</v>
      </c>
      <c r="F3122" s="338">
        <v>2</v>
      </c>
      <c r="G3122" s="347">
        <v>200000000</v>
      </c>
      <c r="H3122" s="348">
        <f t="shared" si="46"/>
        <v>400000000</v>
      </c>
      <c r="L3122" s="383"/>
    </row>
    <row r="3123" spans="1:12" ht="31.5" x14ac:dyDescent="0.25">
      <c r="A3123" s="195">
        <v>10</v>
      </c>
      <c r="B3123" s="362" t="s">
        <v>2506</v>
      </c>
      <c r="C3123" s="158"/>
      <c r="D3123" s="338" t="s">
        <v>2539</v>
      </c>
      <c r="E3123" s="338" t="s">
        <v>30</v>
      </c>
      <c r="F3123" s="338">
        <v>10</v>
      </c>
      <c r="G3123" s="347">
        <v>80000000</v>
      </c>
      <c r="H3123" s="348">
        <f t="shared" si="46"/>
        <v>800000000</v>
      </c>
      <c r="L3123" s="383"/>
    </row>
    <row r="3124" spans="1:12" ht="31.5" x14ac:dyDescent="0.25">
      <c r="A3124" s="329">
        <v>11</v>
      </c>
      <c r="B3124" s="362" t="s">
        <v>2507</v>
      </c>
      <c r="C3124" s="158"/>
      <c r="D3124" s="338" t="s">
        <v>2539</v>
      </c>
      <c r="E3124" s="338" t="s">
        <v>30</v>
      </c>
      <c r="F3124" s="338">
        <v>2</v>
      </c>
      <c r="G3124" s="347">
        <v>450000000</v>
      </c>
      <c r="H3124" s="348">
        <f t="shared" si="46"/>
        <v>900000000</v>
      </c>
      <c r="L3124" s="383"/>
    </row>
    <row r="3125" spans="1:12" ht="31.5" x14ac:dyDescent="0.25">
      <c r="A3125" s="195">
        <v>12</v>
      </c>
      <c r="B3125" s="362" t="s">
        <v>2480</v>
      </c>
      <c r="C3125" s="158"/>
      <c r="D3125" s="338" t="s">
        <v>2539</v>
      </c>
      <c r="E3125" s="338" t="s">
        <v>30</v>
      </c>
      <c r="F3125" s="338">
        <v>20</v>
      </c>
      <c r="G3125" s="347">
        <v>20000000</v>
      </c>
      <c r="H3125" s="348">
        <f t="shared" si="46"/>
        <v>400000000</v>
      </c>
      <c r="L3125" s="383"/>
    </row>
    <row r="3126" spans="1:12" ht="15.75" x14ac:dyDescent="0.25">
      <c r="A3126" s="329">
        <v>13</v>
      </c>
      <c r="B3126" s="362" t="s">
        <v>2508</v>
      </c>
      <c r="C3126" s="158"/>
      <c r="D3126" s="338" t="s">
        <v>2539</v>
      </c>
      <c r="E3126" s="338" t="s">
        <v>30</v>
      </c>
      <c r="F3126" s="338">
        <v>4</v>
      </c>
      <c r="G3126" s="347">
        <v>13000000</v>
      </c>
      <c r="H3126" s="348">
        <f t="shared" si="46"/>
        <v>52000000</v>
      </c>
      <c r="L3126" s="383"/>
    </row>
    <row r="3127" spans="1:12" ht="31.5" x14ac:dyDescent="0.25">
      <c r="A3127" s="195">
        <v>14</v>
      </c>
      <c r="B3127" s="362" t="s">
        <v>2509</v>
      </c>
      <c r="C3127" s="158"/>
      <c r="D3127" s="338" t="s">
        <v>2539</v>
      </c>
      <c r="E3127" s="338" t="s">
        <v>30</v>
      </c>
      <c r="F3127" s="338">
        <v>5</v>
      </c>
      <c r="G3127" s="347">
        <v>15000000</v>
      </c>
      <c r="H3127" s="348">
        <f t="shared" si="46"/>
        <v>75000000</v>
      </c>
      <c r="L3127" s="383"/>
    </row>
    <row r="3128" spans="1:12" ht="15.75" x14ac:dyDescent="0.25">
      <c r="A3128" s="329">
        <v>15</v>
      </c>
      <c r="B3128" s="362" t="s">
        <v>2510</v>
      </c>
      <c r="C3128" s="158"/>
      <c r="D3128" s="338" t="s">
        <v>2539</v>
      </c>
      <c r="E3128" s="338" t="s">
        <v>30</v>
      </c>
      <c r="F3128" s="338">
        <v>2</v>
      </c>
      <c r="G3128" s="347">
        <v>130000000</v>
      </c>
      <c r="H3128" s="348">
        <f>G3128*F3128</f>
        <v>260000000</v>
      </c>
      <c r="L3128" s="383"/>
    </row>
    <row r="3129" spans="1:12" ht="15.75" x14ac:dyDescent="0.25">
      <c r="A3129" s="195">
        <v>16</v>
      </c>
      <c r="B3129" s="362" t="s">
        <v>2511</v>
      </c>
      <c r="C3129" s="158"/>
      <c r="D3129" s="338" t="s">
        <v>2539</v>
      </c>
      <c r="E3129" s="338" t="s">
        <v>30</v>
      </c>
      <c r="F3129" s="338">
        <v>2</v>
      </c>
      <c r="G3129" s="347">
        <v>35000000</v>
      </c>
      <c r="H3129" s="348">
        <f t="shared" si="46"/>
        <v>70000000</v>
      </c>
      <c r="L3129" s="383"/>
    </row>
    <row r="3130" spans="1:12" ht="15.75" x14ac:dyDescent="0.25">
      <c r="A3130" s="329">
        <v>17</v>
      </c>
      <c r="B3130" s="362" t="s">
        <v>2512</v>
      </c>
      <c r="C3130" s="158"/>
      <c r="D3130" s="338" t="s">
        <v>2539</v>
      </c>
      <c r="E3130" s="338" t="s">
        <v>30</v>
      </c>
      <c r="F3130" s="338">
        <v>5</v>
      </c>
      <c r="G3130" s="347">
        <v>3000000</v>
      </c>
      <c r="H3130" s="348">
        <f t="shared" si="46"/>
        <v>15000000</v>
      </c>
      <c r="L3130" s="383"/>
    </row>
    <row r="3131" spans="1:12" ht="31.5" x14ac:dyDescent="0.25">
      <c r="A3131" s="195">
        <v>18</v>
      </c>
      <c r="B3131" s="362" t="s">
        <v>2513</v>
      </c>
      <c r="C3131" s="158"/>
      <c r="D3131" s="338" t="s">
        <v>2539</v>
      </c>
      <c r="E3131" s="338" t="s">
        <v>30</v>
      </c>
      <c r="F3131" s="338">
        <v>5</v>
      </c>
      <c r="G3131" s="347">
        <v>2000000</v>
      </c>
      <c r="H3131" s="348">
        <f t="shared" si="46"/>
        <v>10000000</v>
      </c>
      <c r="L3131" s="383"/>
    </row>
    <row r="3132" spans="1:12" ht="15.75" x14ac:dyDescent="0.25">
      <c r="A3132" s="329">
        <v>19</v>
      </c>
      <c r="B3132" s="362" t="s">
        <v>2514</v>
      </c>
      <c r="C3132" s="158"/>
      <c r="D3132" s="338" t="s">
        <v>2539</v>
      </c>
      <c r="E3132" s="338" t="s">
        <v>30</v>
      </c>
      <c r="F3132" s="338">
        <v>5</v>
      </c>
      <c r="G3132" s="347">
        <v>2000000</v>
      </c>
      <c r="H3132" s="348">
        <f t="shared" si="46"/>
        <v>10000000</v>
      </c>
      <c r="L3132" s="383"/>
    </row>
    <row r="3133" spans="1:12" ht="15.75" x14ac:dyDescent="0.25">
      <c r="A3133" s="195">
        <v>20</v>
      </c>
      <c r="B3133" s="362" t="s">
        <v>2515</v>
      </c>
      <c r="C3133" s="158"/>
      <c r="D3133" s="338" t="s">
        <v>2539</v>
      </c>
      <c r="E3133" s="338" t="s">
        <v>30</v>
      </c>
      <c r="F3133" s="338">
        <v>10</v>
      </c>
      <c r="G3133" s="347">
        <v>90000000</v>
      </c>
      <c r="H3133" s="348">
        <f t="shared" si="46"/>
        <v>900000000</v>
      </c>
      <c r="L3133" s="383"/>
    </row>
    <row r="3134" spans="1:12" ht="15.75" x14ac:dyDescent="0.25">
      <c r="A3134" s="329">
        <v>21</v>
      </c>
      <c r="B3134" s="362" t="s">
        <v>2516</v>
      </c>
      <c r="C3134" s="158"/>
      <c r="D3134" s="338" t="s">
        <v>2539</v>
      </c>
      <c r="E3134" s="338" t="s">
        <v>30</v>
      </c>
      <c r="F3134" s="338">
        <v>10</v>
      </c>
      <c r="G3134" s="347">
        <v>200000000</v>
      </c>
      <c r="H3134" s="348">
        <f t="shared" si="46"/>
        <v>2000000000</v>
      </c>
      <c r="L3134" s="383"/>
    </row>
    <row r="3135" spans="1:12" ht="49.5" x14ac:dyDescent="0.25">
      <c r="A3135" s="334" t="s">
        <v>2474</v>
      </c>
      <c r="B3135" s="361" t="s">
        <v>2517</v>
      </c>
      <c r="C3135" s="158"/>
      <c r="D3135" s="344"/>
      <c r="E3135" s="344"/>
      <c r="F3135" s="337">
        <v>2</v>
      </c>
      <c r="G3135" s="351"/>
      <c r="H3135" s="352"/>
      <c r="L3135" s="358" t="s">
        <v>2554</v>
      </c>
    </row>
    <row r="3136" spans="1:12" ht="47.25" x14ac:dyDescent="0.25">
      <c r="A3136" s="266">
        <v>1</v>
      </c>
      <c r="B3136" s="362" t="s">
        <v>2476</v>
      </c>
      <c r="C3136" s="158"/>
      <c r="D3136" s="338" t="s">
        <v>2539</v>
      </c>
      <c r="E3136" s="338" t="s">
        <v>31</v>
      </c>
      <c r="F3136" s="338">
        <v>100</v>
      </c>
      <c r="G3136" s="347">
        <v>45600000</v>
      </c>
      <c r="H3136" s="348">
        <f>G3136*F3136</f>
        <v>4560000000</v>
      </c>
      <c r="L3136" s="384" t="s">
        <v>2555</v>
      </c>
    </row>
    <row r="3137" spans="1:12" ht="16.5" x14ac:dyDescent="0.25">
      <c r="A3137" s="266">
        <v>2</v>
      </c>
      <c r="B3137" s="362" t="s">
        <v>2518</v>
      </c>
      <c r="C3137" s="158"/>
      <c r="D3137" s="338" t="s">
        <v>2539</v>
      </c>
      <c r="E3137" s="338" t="s">
        <v>30</v>
      </c>
      <c r="F3137" s="338">
        <v>100</v>
      </c>
      <c r="G3137" s="347">
        <v>37650000</v>
      </c>
      <c r="H3137" s="348">
        <f>G3137*F3137</f>
        <v>3765000000</v>
      </c>
      <c r="L3137" s="384"/>
    </row>
    <row r="3138" spans="1:12" ht="16.5" x14ac:dyDescent="0.25">
      <c r="A3138" s="266">
        <v>3</v>
      </c>
      <c r="B3138" s="362" t="s">
        <v>2519</v>
      </c>
      <c r="C3138" s="158"/>
      <c r="D3138" s="338" t="s">
        <v>2539</v>
      </c>
      <c r="E3138" s="338" t="s">
        <v>30</v>
      </c>
      <c r="F3138" s="338">
        <v>100</v>
      </c>
      <c r="G3138" s="347">
        <v>99000000</v>
      </c>
      <c r="H3138" s="348">
        <f t="shared" ref="H3138:H3144" si="47">G3138*F3138</f>
        <v>9900000000</v>
      </c>
      <c r="L3138" s="384"/>
    </row>
    <row r="3139" spans="1:12" ht="16.5" x14ac:dyDescent="0.25">
      <c r="A3139" s="266">
        <v>4</v>
      </c>
      <c r="B3139" s="362" t="s">
        <v>2520</v>
      </c>
      <c r="C3139" s="158"/>
      <c r="D3139" s="338" t="s">
        <v>2539</v>
      </c>
      <c r="E3139" s="338" t="s">
        <v>30</v>
      </c>
      <c r="F3139" s="338">
        <v>95</v>
      </c>
      <c r="G3139" s="347">
        <v>165000000</v>
      </c>
      <c r="H3139" s="348">
        <f t="shared" si="47"/>
        <v>15675000000</v>
      </c>
      <c r="L3139" s="384"/>
    </row>
    <row r="3140" spans="1:12" ht="16.5" x14ac:dyDescent="0.25">
      <c r="A3140" s="266">
        <v>5</v>
      </c>
      <c r="B3140" s="362" t="s">
        <v>2521</v>
      </c>
      <c r="C3140" s="158"/>
      <c r="D3140" s="338" t="s">
        <v>2539</v>
      </c>
      <c r="E3140" s="338" t="s">
        <v>30</v>
      </c>
      <c r="F3140" s="338">
        <v>20</v>
      </c>
      <c r="G3140" s="347">
        <v>61500000</v>
      </c>
      <c r="H3140" s="348">
        <f t="shared" si="47"/>
        <v>1230000000</v>
      </c>
      <c r="L3140" s="384"/>
    </row>
    <row r="3141" spans="1:12" ht="31.5" x14ac:dyDescent="0.25">
      <c r="A3141" s="266">
        <v>6</v>
      </c>
      <c r="B3141" s="362" t="s">
        <v>2522</v>
      </c>
      <c r="C3141" s="158"/>
      <c r="D3141" s="338" t="s">
        <v>2539</v>
      </c>
      <c r="E3141" s="338" t="s">
        <v>30</v>
      </c>
      <c r="F3141" s="338">
        <v>60</v>
      </c>
      <c r="G3141" s="347">
        <v>76300000</v>
      </c>
      <c r="H3141" s="348">
        <f t="shared" si="47"/>
        <v>4578000000</v>
      </c>
      <c r="L3141" s="384"/>
    </row>
    <row r="3142" spans="1:12" ht="16.5" x14ac:dyDescent="0.25">
      <c r="A3142" s="266">
        <v>7</v>
      </c>
      <c r="B3142" s="362" t="s">
        <v>2523</v>
      </c>
      <c r="C3142" s="158"/>
      <c r="D3142" s="338" t="s">
        <v>2539</v>
      </c>
      <c r="E3142" s="338" t="s">
        <v>30</v>
      </c>
      <c r="F3142" s="338">
        <v>30</v>
      </c>
      <c r="G3142" s="347">
        <v>116600000</v>
      </c>
      <c r="H3142" s="348">
        <f t="shared" si="47"/>
        <v>3498000000</v>
      </c>
      <c r="L3142" s="384"/>
    </row>
    <row r="3143" spans="1:12" ht="16.5" x14ac:dyDescent="0.25">
      <c r="A3143" s="266">
        <v>8</v>
      </c>
      <c r="B3143" s="362" t="s">
        <v>2524</v>
      </c>
      <c r="C3143" s="158"/>
      <c r="D3143" s="338" t="s">
        <v>2539</v>
      </c>
      <c r="E3143" s="338" t="s">
        <v>30</v>
      </c>
      <c r="F3143" s="338">
        <v>20</v>
      </c>
      <c r="G3143" s="347">
        <v>5500000</v>
      </c>
      <c r="H3143" s="348">
        <f t="shared" si="47"/>
        <v>110000000</v>
      </c>
      <c r="L3143" s="384"/>
    </row>
    <row r="3144" spans="1:12" ht="16.5" x14ac:dyDescent="0.25">
      <c r="A3144" s="266">
        <v>9</v>
      </c>
      <c r="B3144" s="362" t="s">
        <v>2525</v>
      </c>
      <c r="C3144" s="158"/>
      <c r="D3144" s="338" t="s">
        <v>2539</v>
      </c>
      <c r="E3144" s="338" t="s">
        <v>30</v>
      </c>
      <c r="F3144" s="338">
        <v>1</v>
      </c>
      <c r="G3144" s="347">
        <v>300000000</v>
      </c>
      <c r="H3144" s="348">
        <f t="shared" si="47"/>
        <v>300000000</v>
      </c>
      <c r="L3144" s="384"/>
    </row>
    <row r="3145" spans="1:12" ht="49.5" x14ac:dyDescent="0.25">
      <c r="A3145" s="333" t="s">
        <v>2474</v>
      </c>
      <c r="B3145" s="361" t="s">
        <v>2526</v>
      </c>
      <c r="C3145" s="158"/>
      <c r="D3145" s="344"/>
      <c r="E3145" s="344"/>
      <c r="F3145" s="337">
        <v>3</v>
      </c>
      <c r="G3145" s="351"/>
      <c r="H3145" s="352"/>
      <c r="L3145" s="360" t="s">
        <v>2556</v>
      </c>
    </row>
    <row r="3146" spans="1:12" ht="31.5" x14ac:dyDescent="0.25">
      <c r="A3146" s="335">
        <v>1</v>
      </c>
      <c r="B3146" s="363" t="s">
        <v>2527</v>
      </c>
      <c r="C3146" s="158"/>
      <c r="D3146" s="338" t="s">
        <v>2539</v>
      </c>
      <c r="E3146" s="339" t="s">
        <v>2540</v>
      </c>
      <c r="F3146" s="335">
        <v>1</v>
      </c>
      <c r="G3146" s="353">
        <v>165000000</v>
      </c>
      <c r="H3146" s="348">
        <f>G3146*F3146</f>
        <v>165000000</v>
      </c>
      <c r="L3146" s="385" t="s">
        <v>2557</v>
      </c>
    </row>
    <row r="3147" spans="1:12" ht="31.5" x14ac:dyDescent="0.25">
      <c r="A3147" s="335">
        <v>2</v>
      </c>
      <c r="B3147" s="363" t="s">
        <v>2528</v>
      </c>
      <c r="C3147" s="158"/>
      <c r="D3147" s="338" t="s">
        <v>2539</v>
      </c>
      <c r="E3147" s="339" t="s">
        <v>2540</v>
      </c>
      <c r="F3147" s="335">
        <v>3</v>
      </c>
      <c r="G3147" s="353">
        <v>99000000</v>
      </c>
      <c r="H3147" s="348">
        <f t="shared" ref="H3147:H3157" si="48">G3147*F3147</f>
        <v>297000000</v>
      </c>
      <c r="L3147" s="386"/>
    </row>
    <row r="3148" spans="1:12" ht="15.75" x14ac:dyDescent="0.25">
      <c r="A3148" s="335">
        <v>3</v>
      </c>
      <c r="B3148" s="363" t="s">
        <v>2529</v>
      </c>
      <c r="C3148" s="158"/>
      <c r="D3148" s="338" t="s">
        <v>2539</v>
      </c>
      <c r="E3148" s="339" t="s">
        <v>31</v>
      </c>
      <c r="F3148" s="335">
        <v>4</v>
      </c>
      <c r="G3148" s="353">
        <v>3300000</v>
      </c>
      <c r="H3148" s="348">
        <f t="shared" si="48"/>
        <v>13200000</v>
      </c>
      <c r="L3148" s="386"/>
    </row>
    <row r="3149" spans="1:12" ht="15.75" x14ac:dyDescent="0.25">
      <c r="A3149" s="335">
        <v>4</v>
      </c>
      <c r="B3149" s="363" t="s">
        <v>2530</v>
      </c>
      <c r="C3149" s="158"/>
      <c r="D3149" s="338" t="s">
        <v>2539</v>
      </c>
      <c r="E3149" s="339" t="s">
        <v>2541</v>
      </c>
      <c r="F3149" s="335">
        <v>4</v>
      </c>
      <c r="G3149" s="353">
        <v>5500000</v>
      </c>
      <c r="H3149" s="348">
        <f t="shared" si="48"/>
        <v>22000000</v>
      </c>
      <c r="L3149" s="386"/>
    </row>
    <row r="3150" spans="1:12" ht="31.5" x14ac:dyDescent="0.25">
      <c r="A3150" s="335">
        <v>5</v>
      </c>
      <c r="B3150" s="363" t="s">
        <v>2531</v>
      </c>
      <c r="C3150" s="158"/>
      <c r="D3150" s="338" t="s">
        <v>2539</v>
      </c>
      <c r="E3150" s="339" t="s">
        <v>31</v>
      </c>
      <c r="F3150" s="335">
        <v>1</v>
      </c>
      <c r="G3150" s="353">
        <v>22000000</v>
      </c>
      <c r="H3150" s="348">
        <f t="shared" si="48"/>
        <v>22000000</v>
      </c>
      <c r="L3150" s="386"/>
    </row>
    <row r="3151" spans="1:12" ht="31.5" x14ac:dyDescent="0.25">
      <c r="A3151" s="335">
        <v>6</v>
      </c>
      <c r="B3151" s="331" t="s">
        <v>2532</v>
      </c>
      <c r="C3151" s="158"/>
      <c r="D3151" s="338" t="s">
        <v>2539</v>
      </c>
      <c r="E3151" s="342" t="s">
        <v>2056</v>
      </c>
      <c r="F3151" s="345">
        <v>1</v>
      </c>
      <c r="G3151" s="350">
        <v>99000000</v>
      </c>
      <c r="H3151" s="348">
        <f t="shared" si="48"/>
        <v>99000000</v>
      </c>
      <c r="L3151" s="386"/>
    </row>
    <row r="3152" spans="1:12" ht="15.75" x14ac:dyDescent="0.25">
      <c r="A3152" s="335">
        <v>7</v>
      </c>
      <c r="B3152" s="363" t="s">
        <v>2533</v>
      </c>
      <c r="C3152" s="158"/>
      <c r="D3152" s="338" t="s">
        <v>2539</v>
      </c>
      <c r="E3152" s="339" t="s">
        <v>31</v>
      </c>
      <c r="F3152" s="335">
        <v>1</v>
      </c>
      <c r="G3152" s="353">
        <v>7700000</v>
      </c>
      <c r="H3152" s="348">
        <f t="shared" si="48"/>
        <v>7700000</v>
      </c>
      <c r="L3152" s="386"/>
    </row>
    <row r="3153" spans="1:12" ht="63" x14ac:dyDescent="0.25">
      <c r="A3153" s="335">
        <v>8</v>
      </c>
      <c r="B3153" s="363" t="s">
        <v>2534</v>
      </c>
      <c r="C3153" s="158"/>
      <c r="D3153" s="338" t="s">
        <v>2539</v>
      </c>
      <c r="E3153" s="339" t="s">
        <v>31</v>
      </c>
      <c r="F3153" s="335">
        <v>35</v>
      </c>
      <c r="G3153" s="353">
        <v>14500000</v>
      </c>
      <c r="H3153" s="348">
        <f t="shared" si="48"/>
        <v>507500000</v>
      </c>
      <c r="L3153" s="386"/>
    </row>
    <row r="3154" spans="1:12" ht="31.5" x14ac:dyDescent="0.25">
      <c r="A3154" s="335">
        <v>9</v>
      </c>
      <c r="B3154" s="363" t="s">
        <v>2535</v>
      </c>
      <c r="C3154" s="158"/>
      <c r="D3154" s="338" t="s">
        <v>2539</v>
      </c>
      <c r="E3154" s="339" t="s">
        <v>2542</v>
      </c>
      <c r="F3154" s="335">
        <v>35</v>
      </c>
      <c r="G3154" s="353">
        <v>11000000</v>
      </c>
      <c r="H3154" s="348">
        <f t="shared" si="48"/>
        <v>385000000</v>
      </c>
      <c r="L3154" s="386"/>
    </row>
    <row r="3155" spans="1:12" ht="31.5" x14ac:dyDescent="0.25">
      <c r="A3155" s="335">
        <v>10</v>
      </c>
      <c r="B3155" s="363" t="s">
        <v>2536</v>
      </c>
      <c r="C3155" s="158"/>
      <c r="D3155" s="338" t="s">
        <v>2539</v>
      </c>
      <c r="E3155" s="339" t="s">
        <v>2542</v>
      </c>
      <c r="F3155" s="335">
        <v>35</v>
      </c>
      <c r="G3155" s="353">
        <v>4400000</v>
      </c>
      <c r="H3155" s="348">
        <f t="shared" si="48"/>
        <v>154000000</v>
      </c>
      <c r="L3155" s="386"/>
    </row>
    <row r="3156" spans="1:12" ht="31.5" x14ac:dyDescent="0.25">
      <c r="A3156" s="335">
        <v>11</v>
      </c>
      <c r="B3156" s="363" t="s">
        <v>2537</v>
      </c>
      <c r="C3156" s="158"/>
      <c r="D3156" s="338" t="s">
        <v>2539</v>
      </c>
      <c r="E3156" s="339" t="s">
        <v>2357</v>
      </c>
      <c r="F3156" s="335">
        <v>35</v>
      </c>
      <c r="G3156" s="353">
        <v>2530000</v>
      </c>
      <c r="H3156" s="348">
        <f t="shared" si="48"/>
        <v>88550000</v>
      </c>
      <c r="L3156" s="386"/>
    </row>
    <row r="3157" spans="1:12" ht="47.25" x14ac:dyDescent="0.25">
      <c r="A3157" s="335">
        <v>12</v>
      </c>
      <c r="B3157" s="363" t="s">
        <v>2538</v>
      </c>
      <c r="C3157" s="158"/>
      <c r="D3157" s="338" t="s">
        <v>2539</v>
      </c>
      <c r="E3157" s="339" t="s">
        <v>2543</v>
      </c>
      <c r="F3157" s="335">
        <v>1</v>
      </c>
      <c r="G3157" s="353">
        <v>25000000</v>
      </c>
      <c r="H3157" s="348">
        <f t="shared" si="48"/>
        <v>25000000</v>
      </c>
      <c r="L3157" s="387"/>
    </row>
    <row r="3158" spans="1:12" s="327" customFormat="1" ht="18.75" x14ac:dyDescent="0.25">
      <c r="A3158" s="313" t="s">
        <v>2558</v>
      </c>
      <c r="B3158" s="322" t="s">
        <v>2441</v>
      </c>
      <c r="C3158" s="323"/>
      <c r="D3158" s="324"/>
      <c r="E3158" s="325"/>
      <c r="F3158" s="326"/>
      <c r="G3158" s="324"/>
      <c r="H3158" s="324"/>
      <c r="I3158" s="324"/>
      <c r="J3158" s="324"/>
      <c r="K3158" s="324"/>
      <c r="L3158" s="324"/>
    </row>
    <row r="3159" spans="1:12" s="364" customFormat="1" ht="15.75" x14ac:dyDescent="0.25">
      <c r="A3159" s="365"/>
      <c r="B3159" s="366" t="s">
        <v>2573</v>
      </c>
      <c r="C3159" s="367"/>
      <c r="D3159" s="368"/>
      <c r="E3159" s="369"/>
      <c r="F3159" s="370"/>
      <c r="G3159" s="375"/>
      <c r="H3159" s="375">
        <f>+SUM(H3160:H3168)</f>
        <v>12350000000</v>
      </c>
      <c r="I3159" s="368"/>
      <c r="J3159" s="368"/>
      <c r="K3159" s="368"/>
      <c r="L3159" s="368"/>
    </row>
    <row r="3160" spans="1:12" ht="15.75" x14ac:dyDescent="0.25">
      <c r="A3160" s="195">
        <v>1</v>
      </c>
      <c r="B3160" s="330" t="s">
        <v>2559</v>
      </c>
      <c r="C3160" s="371"/>
      <c r="D3160" s="195" t="s">
        <v>2560</v>
      </c>
      <c r="E3160" s="339" t="s">
        <v>30</v>
      </c>
      <c r="F3160" s="335">
        <v>2</v>
      </c>
      <c r="G3160" s="376">
        <v>300000000</v>
      </c>
      <c r="H3160" s="379">
        <f>+F3160*G3160</f>
        <v>600000000</v>
      </c>
      <c r="I3160" s="178"/>
      <c r="J3160" s="178"/>
      <c r="K3160" s="178"/>
      <c r="L3160" s="178"/>
    </row>
    <row r="3161" spans="1:12" ht="15.75" x14ac:dyDescent="0.25">
      <c r="A3161" s="246"/>
      <c r="B3161" s="330" t="s">
        <v>2613</v>
      </c>
      <c r="C3161" s="371"/>
      <c r="D3161" s="246"/>
      <c r="E3161" s="359"/>
      <c r="F3161" s="335"/>
      <c r="G3161" s="376"/>
      <c r="H3161" s="379"/>
      <c r="I3161" s="178"/>
      <c r="J3161" s="178"/>
      <c r="K3161" s="178"/>
      <c r="L3161" s="178"/>
    </row>
    <row r="3162" spans="1:12" ht="15.75" x14ac:dyDescent="0.25">
      <c r="A3162" s="246"/>
      <c r="B3162" s="330" t="s">
        <v>2614</v>
      </c>
      <c r="C3162" s="371"/>
      <c r="D3162" s="246"/>
      <c r="E3162" s="359"/>
      <c r="F3162" s="335"/>
      <c r="G3162" s="376"/>
      <c r="H3162" s="379"/>
      <c r="I3162" s="178"/>
      <c r="J3162" s="178"/>
      <c r="K3162" s="178"/>
      <c r="L3162" s="178"/>
    </row>
    <row r="3163" spans="1:12" ht="15.75" x14ac:dyDescent="0.25">
      <c r="A3163" s="246"/>
      <c r="B3163" s="330" t="s">
        <v>2615</v>
      </c>
      <c r="C3163" s="371"/>
      <c r="D3163" s="246"/>
      <c r="E3163" s="359"/>
      <c r="F3163" s="335"/>
      <c r="G3163" s="376"/>
      <c r="H3163" s="379"/>
      <c r="I3163" s="178"/>
      <c r="J3163" s="178"/>
      <c r="K3163" s="178"/>
      <c r="L3163" s="178"/>
    </row>
    <row r="3164" spans="1:12" ht="15.75" x14ac:dyDescent="0.25">
      <c r="A3164" s="195">
        <f>+A3160+1</f>
        <v>2</v>
      </c>
      <c r="B3164" s="196" t="s">
        <v>43</v>
      </c>
      <c r="C3164" s="371"/>
      <c r="D3164" s="195" t="s">
        <v>2560</v>
      </c>
      <c r="E3164" s="195" t="s">
        <v>31</v>
      </c>
      <c r="F3164" s="195">
        <v>25</v>
      </c>
      <c r="G3164" s="378">
        <v>200000000</v>
      </c>
      <c r="H3164" s="379">
        <f t="shared" ref="H3164:H3201" si="49">+F3164*G3164</f>
        <v>5000000000</v>
      </c>
      <c r="I3164" s="178"/>
      <c r="J3164" s="178"/>
      <c r="K3164" s="178"/>
      <c r="L3164" s="178"/>
    </row>
    <row r="3165" spans="1:12" ht="141.75" x14ac:dyDescent="0.25">
      <c r="A3165" s="246"/>
      <c r="B3165" s="371" t="s">
        <v>2572</v>
      </c>
      <c r="C3165" s="371"/>
      <c r="D3165" s="246"/>
      <c r="E3165" s="246"/>
      <c r="F3165" s="246"/>
      <c r="G3165" s="378"/>
      <c r="H3165" s="379"/>
      <c r="I3165" s="178"/>
      <c r="J3165" s="178"/>
      <c r="K3165" s="178"/>
      <c r="L3165" s="178"/>
    </row>
    <row r="3166" spans="1:12" ht="15.75" x14ac:dyDescent="0.25">
      <c r="A3166" s="195">
        <f>+A3164+1</f>
        <v>3</v>
      </c>
      <c r="B3166" s="178" t="s">
        <v>2561</v>
      </c>
      <c r="C3166" s="178"/>
      <c r="D3166" s="178" t="s">
        <v>2560</v>
      </c>
      <c r="E3166" s="178" t="s">
        <v>2474</v>
      </c>
      <c r="F3166" s="377">
        <v>1</v>
      </c>
      <c r="G3166" s="179">
        <v>500000000</v>
      </c>
      <c r="H3166" s="179">
        <f t="shared" si="49"/>
        <v>500000000</v>
      </c>
      <c r="I3166" s="178"/>
      <c r="J3166" s="178"/>
      <c r="K3166" s="178"/>
      <c r="L3166" s="178"/>
    </row>
    <row r="3167" spans="1:12" ht="78.75" x14ac:dyDescent="0.25">
      <c r="A3167" s="195">
        <f t="shared" ref="A3167:A3201" si="50">+A3166+1</f>
        <v>4</v>
      </c>
      <c r="B3167" s="371" t="s">
        <v>2574</v>
      </c>
      <c r="C3167" s="178"/>
      <c r="D3167" s="178" t="s">
        <v>2560</v>
      </c>
      <c r="E3167" s="178" t="s">
        <v>31</v>
      </c>
      <c r="F3167" s="377">
        <v>25</v>
      </c>
      <c r="G3167" s="179">
        <v>50000000</v>
      </c>
      <c r="H3167" s="179">
        <f t="shared" si="49"/>
        <v>1250000000</v>
      </c>
      <c r="I3167" s="178"/>
      <c r="J3167" s="178"/>
      <c r="K3167" s="178"/>
      <c r="L3167" s="178"/>
    </row>
    <row r="3168" spans="1:12" ht="15.75" x14ac:dyDescent="0.25">
      <c r="A3168" s="195">
        <f t="shared" si="50"/>
        <v>5</v>
      </c>
      <c r="B3168" s="372" t="s">
        <v>2565</v>
      </c>
      <c r="C3168" s="371"/>
      <c r="D3168" s="196" t="s">
        <v>2560</v>
      </c>
      <c r="E3168" s="196" t="s">
        <v>30</v>
      </c>
      <c r="F3168" s="195">
        <v>1</v>
      </c>
      <c r="G3168" s="379">
        <v>5000000000</v>
      </c>
      <c r="H3168" s="379">
        <f t="shared" si="49"/>
        <v>5000000000</v>
      </c>
      <c r="I3168" s="178"/>
      <c r="J3168" s="178"/>
      <c r="K3168" s="178"/>
      <c r="L3168" s="178"/>
    </row>
    <row r="3169" spans="1:12" ht="94.5" x14ac:dyDescent="0.25">
      <c r="A3169" s="246"/>
      <c r="B3169" s="371" t="s">
        <v>2575</v>
      </c>
      <c r="C3169" s="371"/>
      <c r="D3169" s="245"/>
      <c r="E3169" s="245"/>
      <c r="F3169" s="246"/>
      <c r="G3169" s="379"/>
      <c r="H3169" s="379"/>
      <c r="I3169" s="178"/>
      <c r="J3169" s="178"/>
      <c r="K3169" s="178"/>
      <c r="L3169" s="178"/>
    </row>
    <row r="3170" spans="1:12" ht="15.75" x14ac:dyDescent="0.25">
      <c r="A3170" s="195"/>
      <c r="B3170" s="373" t="s">
        <v>35</v>
      </c>
      <c r="C3170" s="371"/>
      <c r="D3170" s="196"/>
      <c r="E3170" s="196"/>
      <c r="F3170" s="195"/>
      <c r="G3170" s="379"/>
      <c r="H3170" s="381">
        <f>+SUM(H3171:H3176)</f>
        <v>12000000000</v>
      </c>
      <c r="I3170" s="178"/>
      <c r="J3170" s="178"/>
      <c r="K3170" s="178"/>
      <c r="L3170" s="178"/>
    </row>
    <row r="3171" spans="1:12" ht="15.75" x14ac:dyDescent="0.25">
      <c r="A3171" s="195">
        <f t="shared" si="50"/>
        <v>1</v>
      </c>
      <c r="B3171" s="196" t="s">
        <v>2562</v>
      </c>
      <c r="C3171" s="371"/>
      <c r="D3171" s="196" t="s">
        <v>2560</v>
      </c>
      <c r="E3171" s="196" t="s">
        <v>30</v>
      </c>
      <c r="F3171" s="195">
        <v>1</v>
      </c>
      <c r="G3171" s="379">
        <v>1500000000</v>
      </c>
      <c r="H3171" s="379">
        <f>+F3171*G3171</f>
        <v>1500000000</v>
      </c>
      <c r="I3171" s="178"/>
      <c r="J3171" s="178"/>
      <c r="K3171" s="178"/>
      <c r="L3171" s="178"/>
    </row>
    <row r="3172" spans="1:12" ht="78.75" x14ac:dyDescent="0.25">
      <c r="A3172" s="246"/>
      <c r="B3172" s="244" t="s">
        <v>2576</v>
      </c>
      <c r="C3172" s="371"/>
      <c r="D3172" s="245"/>
      <c r="E3172" s="245"/>
      <c r="F3172" s="246"/>
      <c r="G3172" s="379"/>
      <c r="H3172" s="379"/>
      <c r="I3172" s="178"/>
      <c r="J3172" s="178"/>
      <c r="K3172" s="178"/>
      <c r="L3172" s="178"/>
    </row>
    <row r="3173" spans="1:12" ht="15.75" x14ac:dyDescent="0.25">
      <c r="A3173" s="195">
        <f>+A3171+1</f>
        <v>2</v>
      </c>
      <c r="B3173" s="196" t="s">
        <v>2563</v>
      </c>
      <c r="C3173" s="371"/>
      <c r="D3173" s="196" t="s">
        <v>2560</v>
      </c>
      <c r="E3173" s="196" t="s">
        <v>30</v>
      </c>
      <c r="F3173" s="195">
        <v>1</v>
      </c>
      <c r="G3173" s="379">
        <v>1500000000</v>
      </c>
      <c r="H3173" s="379">
        <f>+F3173*G3173</f>
        <v>1500000000</v>
      </c>
      <c r="I3173" s="178"/>
      <c r="J3173" s="178"/>
      <c r="K3173" s="178"/>
      <c r="L3173" s="178"/>
    </row>
    <row r="3174" spans="1:12" ht="78.75" x14ac:dyDescent="0.25">
      <c r="A3174" s="246"/>
      <c r="B3174" s="244" t="s">
        <v>2577</v>
      </c>
      <c r="C3174" s="371"/>
      <c r="D3174" s="245"/>
      <c r="E3174" s="245"/>
      <c r="F3174" s="246"/>
      <c r="G3174" s="379"/>
      <c r="H3174" s="379"/>
      <c r="I3174" s="178"/>
      <c r="J3174" s="178"/>
      <c r="K3174" s="178"/>
      <c r="L3174" s="178"/>
    </row>
    <row r="3175" spans="1:12" ht="15.75" x14ac:dyDescent="0.25">
      <c r="A3175" s="195">
        <f>+A3173+1</f>
        <v>3</v>
      </c>
      <c r="B3175" s="196" t="s">
        <v>2570</v>
      </c>
      <c r="C3175" s="196" t="s">
        <v>2571</v>
      </c>
      <c r="D3175" s="196" t="s">
        <v>2560</v>
      </c>
      <c r="E3175" s="196" t="s">
        <v>30</v>
      </c>
      <c r="F3175" s="195">
        <v>1</v>
      </c>
      <c r="G3175" s="379">
        <v>5000000000</v>
      </c>
      <c r="H3175" s="379">
        <f t="shared" si="49"/>
        <v>5000000000</v>
      </c>
      <c r="I3175" s="178"/>
      <c r="J3175" s="178"/>
      <c r="K3175" s="178"/>
      <c r="L3175" s="178"/>
    </row>
    <row r="3176" spans="1:12" ht="31.5" x14ac:dyDescent="0.25">
      <c r="A3176" s="195">
        <f t="shared" si="50"/>
        <v>4</v>
      </c>
      <c r="B3176" s="372" t="s">
        <v>2566</v>
      </c>
      <c r="C3176" s="371" t="s">
        <v>2567</v>
      </c>
      <c r="D3176" s="196" t="s">
        <v>2560</v>
      </c>
      <c r="E3176" s="196" t="s">
        <v>30</v>
      </c>
      <c r="F3176" s="195">
        <v>1</v>
      </c>
      <c r="G3176" s="379">
        <v>4000000000</v>
      </c>
      <c r="H3176" s="379">
        <f t="shared" si="49"/>
        <v>4000000000</v>
      </c>
      <c r="I3176" s="178"/>
      <c r="J3176" s="178"/>
      <c r="K3176" s="178"/>
      <c r="L3176" s="178"/>
    </row>
    <row r="3177" spans="1:12" ht="15.75" x14ac:dyDescent="0.25">
      <c r="A3177" s="195"/>
      <c r="B3177" s="373" t="s">
        <v>2578</v>
      </c>
      <c r="C3177" s="371"/>
      <c r="D3177" s="196"/>
      <c r="E3177" s="196"/>
      <c r="F3177" s="195"/>
      <c r="G3177" s="379"/>
      <c r="H3177" s="381">
        <f>+SUM(H3178:H3183)</f>
        <v>11000000000</v>
      </c>
      <c r="I3177" s="178"/>
      <c r="J3177" s="178"/>
      <c r="K3177" s="178"/>
      <c r="L3177" s="178"/>
    </row>
    <row r="3178" spans="1:12" ht="15.75" x14ac:dyDescent="0.25">
      <c r="A3178" s="195">
        <f t="shared" si="50"/>
        <v>1</v>
      </c>
      <c r="B3178" s="196" t="s">
        <v>2562</v>
      </c>
      <c r="C3178" s="371"/>
      <c r="D3178" s="196" t="s">
        <v>2560</v>
      </c>
      <c r="E3178" s="196" t="s">
        <v>30</v>
      </c>
      <c r="F3178" s="195">
        <v>1</v>
      </c>
      <c r="G3178" s="379">
        <v>1500000000</v>
      </c>
      <c r="H3178" s="379">
        <f>+F3178*G3178</f>
        <v>1500000000</v>
      </c>
      <c r="I3178" s="178"/>
      <c r="J3178" s="178"/>
      <c r="K3178" s="178"/>
      <c r="L3178" s="178"/>
    </row>
    <row r="3179" spans="1:12" ht="78.75" x14ac:dyDescent="0.25">
      <c r="A3179" s="246"/>
      <c r="B3179" s="244" t="s">
        <v>2576</v>
      </c>
      <c r="C3179" s="371"/>
      <c r="D3179" s="245"/>
      <c r="E3179" s="245"/>
      <c r="F3179" s="246"/>
      <c r="G3179" s="379"/>
      <c r="H3179" s="379"/>
      <c r="I3179" s="178"/>
      <c r="J3179" s="178"/>
      <c r="K3179" s="178"/>
      <c r="L3179" s="178"/>
    </row>
    <row r="3180" spans="1:12" ht="15.75" x14ac:dyDescent="0.25">
      <c r="A3180" s="195">
        <f>+A3178+1</f>
        <v>2</v>
      </c>
      <c r="B3180" s="196" t="s">
        <v>2563</v>
      </c>
      <c r="C3180" s="371"/>
      <c r="D3180" s="196" t="s">
        <v>2560</v>
      </c>
      <c r="E3180" s="196" t="s">
        <v>30</v>
      </c>
      <c r="F3180" s="195">
        <v>1</v>
      </c>
      <c r="G3180" s="379">
        <v>1500000000</v>
      </c>
      <c r="H3180" s="379">
        <f>+F3180*G3180</f>
        <v>1500000000</v>
      </c>
      <c r="I3180" s="178"/>
      <c r="J3180" s="178"/>
      <c r="K3180" s="178"/>
      <c r="L3180" s="178"/>
    </row>
    <row r="3181" spans="1:12" ht="78.75" x14ac:dyDescent="0.25">
      <c r="A3181" s="246"/>
      <c r="B3181" s="431" t="s">
        <v>2577</v>
      </c>
      <c r="C3181" s="371"/>
      <c r="D3181" s="245"/>
      <c r="E3181" s="245"/>
      <c r="F3181" s="246"/>
      <c r="G3181" s="379"/>
      <c r="H3181" s="379"/>
      <c r="I3181" s="178"/>
      <c r="J3181" s="178"/>
      <c r="K3181" s="178"/>
      <c r="L3181" s="178"/>
    </row>
    <row r="3182" spans="1:12" ht="16.5" x14ac:dyDescent="0.25">
      <c r="A3182" s="195">
        <f>+A3180+1</f>
        <v>3</v>
      </c>
      <c r="B3182" s="419" t="s">
        <v>2579</v>
      </c>
      <c r="C3182" s="371"/>
      <c r="D3182" s="196"/>
      <c r="E3182" s="196" t="s">
        <v>30</v>
      </c>
      <c r="F3182" s="195">
        <v>1</v>
      </c>
      <c r="G3182" s="379">
        <v>4000000000</v>
      </c>
      <c r="H3182" s="379">
        <f>+F3182*G3182</f>
        <v>4000000000</v>
      </c>
      <c r="I3182" s="178"/>
      <c r="J3182" s="178"/>
      <c r="K3182" s="178"/>
      <c r="L3182" s="178"/>
    </row>
    <row r="3183" spans="1:12" ht="31.5" x14ac:dyDescent="0.25">
      <c r="A3183" s="195">
        <f t="shared" si="50"/>
        <v>4</v>
      </c>
      <c r="B3183" s="372" t="s">
        <v>2566</v>
      </c>
      <c r="C3183" s="371" t="s">
        <v>2567</v>
      </c>
      <c r="D3183" s="196" t="s">
        <v>2560</v>
      </c>
      <c r="E3183" s="196" t="s">
        <v>30</v>
      </c>
      <c r="F3183" s="195">
        <v>1</v>
      </c>
      <c r="G3183" s="379">
        <v>4000000000</v>
      </c>
      <c r="H3183" s="379">
        <f t="shared" ref="H3183" si="51">+F3183*G3183</f>
        <v>4000000000</v>
      </c>
      <c r="I3183" s="178"/>
      <c r="J3183" s="178"/>
      <c r="K3183" s="178"/>
      <c r="L3183" s="178"/>
    </row>
    <row r="3184" spans="1:12" ht="15.75" x14ac:dyDescent="0.25">
      <c r="A3184" s="195"/>
      <c r="B3184" s="373" t="s">
        <v>2580</v>
      </c>
      <c r="C3184" s="371"/>
      <c r="D3184" s="196"/>
      <c r="E3184" s="196"/>
      <c r="F3184" s="195"/>
      <c r="G3184" s="379"/>
      <c r="H3184" s="381">
        <f>+SUM(H3185:H3191)</f>
        <v>12500000000</v>
      </c>
      <c r="I3184" s="178"/>
      <c r="J3184" s="178"/>
      <c r="K3184" s="178"/>
      <c r="L3184" s="178"/>
    </row>
    <row r="3185" spans="1:12" ht="15.75" x14ac:dyDescent="0.25">
      <c r="A3185" s="195">
        <f t="shared" si="50"/>
        <v>1</v>
      </c>
      <c r="B3185" s="372" t="s">
        <v>2565</v>
      </c>
      <c r="C3185" s="371"/>
      <c r="D3185" s="196" t="s">
        <v>2560</v>
      </c>
      <c r="E3185" s="196" t="s">
        <v>30</v>
      </c>
      <c r="F3185" s="195">
        <v>1</v>
      </c>
      <c r="G3185" s="379">
        <v>5000000000</v>
      </c>
      <c r="H3185" s="379">
        <f t="shared" ref="H3185" si="52">+F3185*G3185</f>
        <v>5000000000</v>
      </c>
      <c r="I3185" s="178"/>
      <c r="J3185" s="178"/>
      <c r="K3185" s="178"/>
      <c r="L3185" s="178"/>
    </row>
    <row r="3186" spans="1:12" ht="94.5" x14ac:dyDescent="0.25">
      <c r="A3186" s="246"/>
      <c r="B3186" s="371" t="s">
        <v>2575</v>
      </c>
      <c r="C3186" s="371"/>
      <c r="D3186" s="245"/>
      <c r="E3186" s="245"/>
      <c r="F3186" s="246"/>
      <c r="G3186" s="379"/>
      <c r="H3186" s="379"/>
      <c r="I3186" s="178"/>
      <c r="J3186" s="178"/>
      <c r="K3186" s="178"/>
      <c r="L3186" s="178"/>
    </row>
    <row r="3187" spans="1:12" ht="15.75" x14ac:dyDescent="0.25">
      <c r="A3187" s="195">
        <f>+A3185+1</f>
        <v>2</v>
      </c>
      <c r="B3187" s="196" t="s">
        <v>2562</v>
      </c>
      <c r="C3187" s="371"/>
      <c r="D3187" s="196" t="s">
        <v>2560</v>
      </c>
      <c r="E3187" s="196" t="s">
        <v>30</v>
      </c>
      <c r="F3187" s="195">
        <v>2</v>
      </c>
      <c r="G3187" s="379">
        <v>1500000000</v>
      </c>
      <c r="H3187" s="379">
        <f>+F3187*G3187</f>
        <v>3000000000</v>
      </c>
      <c r="I3187" s="178"/>
      <c r="J3187" s="178"/>
      <c r="K3187" s="178"/>
      <c r="L3187" s="178"/>
    </row>
    <row r="3188" spans="1:12" ht="78.75" x14ac:dyDescent="0.25">
      <c r="A3188" s="246"/>
      <c r="B3188" s="244" t="s">
        <v>2576</v>
      </c>
      <c r="C3188" s="371"/>
      <c r="D3188" s="245"/>
      <c r="E3188" s="245"/>
      <c r="F3188" s="246"/>
      <c r="G3188" s="379"/>
      <c r="H3188" s="379"/>
      <c r="I3188" s="178"/>
      <c r="J3188" s="178"/>
      <c r="K3188" s="178"/>
      <c r="L3188" s="178"/>
    </row>
    <row r="3189" spans="1:12" ht="15.75" x14ac:dyDescent="0.25">
      <c r="A3189" s="195">
        <f>+A3187+1</f>
        <v>3</v>
      </c>
      <c r="B3189" s="196" t="s">
        <v>2563</v>
      </c>
      <c r="C3189" s="371"/>
      <c r="D3189" s="196" t="s">
        <v>2560</v>
      </c>
      <c r="E3189" s="196" t="s">
        <v>30</v>
      </c>
      <c r="F3189" s="195">
        <v>2</v>
      </c>
      <c r="G3189" s="379">
        <v>1500000000</v>
      </c>
      <c r="H3189" s="379">
        <f>+F3189*G3189</f>
        <v>3000000000</v>
      </c>
      <c r="I3189" s="178"/>
      <c r="J3189" s="178"/>
      <c r="K3189" s="178"/>
      <c r="L3189" s="178"/>
    </row>
    <row r="3190" spans="1:12" ht="78.75" x14ac:dyDescent="0.25">
      <c r="A3190" s="246"/>
      <c r="B3190" s="244" t="s">
        <v>2577</v>
      </c>
      <c r="C3190" s="371"/>
      <c r="D3190" s="245"/>
      <c r="E3190" s="245"/>
      <c r="F3190" s="246"/>
      <c r="G3190" s="379"/>
      <c r="H3190" s="379"/>
      <c r="I3190" s="178"/>
      <c r="J3190" s="178"/>
      <c r="K3190" s="178"/>
      <c r="L3190" s="178"/>
    </row>
    <row r="3191" spans="1:12" ht="31.5" x14ac:dyDescent="0.25">
      <c r="A3191" s="195">
        <f>+A3189+1</f>
        <v>4</v>
      </c>
      <c r="B3191" s="196" t="s">
        <v>2564</v>
      </c>
      <c r="C3191" s="191" t="s">
        <v>2617</v>
      </c>
      <c r="D3191" s="196" t="s">
        <v>2560</v>
      </c>
      <c r="E3191" s="196" t="s">
        <v>30</v>
      </c>
      <c r="F3191" s="195">
        <v>1</v>
      </c>
      <c r="G3191" s="379">
        <v>1500000000</v>
      </c>
      <c r="H3191" s="379">
        <f t="shared" si="49"/>
        <v>1500000000</v>
      </c>
      <c r="I3191" s="178"/>
      <c r="J3191" s="178"/>
      <c r="K3191" s="178"/>
      <c r="L3191" s="178"/>
    </row>
    <row r="3192" spans="1:12" ht="63" x14ac:dyDescent="0.25">
      <c r="A3192" s="246"/>
      <c r="B3192" s="244" t="s">
        <v>2616</v>
      </c>
      <c r="C3192" s="244"/>
      <c r="D3192" s="245"/>
      <c r="E3192" s="245"/>
      <c r="F3192" s="246"/>
      <c r="G3192" s="379"/>
      <c r="H3192" s="379"/>
      <c r="I3192" s="178"/>
      <c r="J3192" s="178"/>
      <c r="K3192" s="178"/>
      <c r="L3192" s="178"/>
    </row>
    <row r="3193" spans="1:12" ht="94.5" x14ac:dyDescent="0.25">
      <c r="A3193" s="246"/>
      <c r="B3193" s="244" t="s">
        <v>2618</v>
      </c>
      <c r="C3193" s="244"/>
      <c r="D3193" s="245"/>
      <c r="E3193" s="245"/>
      <c r="F3193" s="246"/>
      <c r="G3193" s="379"/>
      <c r="H3193" s="379"/>
      <c r="I3193" s="178"/>
      <c r="J3193" s="178"/>
      <c r="K3193" s="178"/>
      <c r="L3193" s="178"/>
    </row>
    <row r="3194" spans="1:12" ht="15.75" x14ac:dyDescent="0.25">
      <c r="A3194" s="195">
        <f>+A3191+1</f>
        <v>5</v>
      </c>
      <c r="B3194" s="380" t="s">
        <v>2581</v>
      </c>
      <c r="C3194" s="191"/>
      <c r="D3194" s="196"/>
      <c r="E3194" s="196"/>
      <c r="F3194" s="195"/>
      <c r="G3194" s="379"/>
      <c r="H3194" s="381">
        <f>+SUM(H3195:H3199)</f>
        <v>10500000000</v>
      </c>
      <c r="I3194" s="178"/>
      <c r="J3194" s="178"/>
      <c r="K3194" s="178"/>
      <c r="L3194" s="178"/>
    </row>
    <row r="3195" spans="1:12" ht="16.5" x14ac:dyDescent="0.25">
      <c r="A3195" s="195">
        <f t="shared" si="50"/>
        <v>6</v>
      </c>
      <c r="B3195" s="258" t="s">
        <v>2579</v>
      </c>
      <c r="C3195" s="371"/>
      <c r="D3195" s="196"/>
      <c r="E3195" s="196" t="s">
        <v>30</v>
      </c>
      <c r="F3195" s="195">
        <v>1</v>
      </c>
      <c r="G3195" s="379">
        <v>4000000000</v>
      </c>
      <c r="H3195" s="379">
        <f>+F3195*G3195</f>
        <v>4000000000</v>
      </c>
      <c r="I3195" s="178"/>
      <c r="J3195" s="178"/>
      <c r="K3195" s="178"/>
      <c r="L3195" s="178"/>
    </row>
    <row r="3196" spans="1:12" ht="31.5" x14ac:dyDescent="0.25">
      <c r="A3196" s="195">
        <f t="shared" si="50"/>
        <v>7</v>
      </c>
      <c r="B3196" s="196" t="s">
        <v>2564</v>
      </c>
      <c r="C3196" s="191" t="s">
        <v>2617</v>
      </c>
      <c r="D3196" s="196" t="s">
        <v>2560</v>
      </c>
      <c r="E3196" s="196" t="s">
        <v>30</v>
      </c>
      <c r="F3196" s="195">
        <v>1</v>
      </c>
      <c r="G3196" s="379">
        <v>1500000000</v>
      </c>
      <c r="H3196" s="379">
        <f t="shared" ref="H3196:H3199" si="53">+F3196*G3196</f>
        <v>1500000000</v>
      </c>
      <c r="I3196" s="178"/>
      <c r="J3196" s="178"/>
      <c r="K3196" s="178"/>
      <c r="L3196" s="178"/>
    </row>
    <row r="3197" spans="1:12" ht="94.5" x14ac:dyDescent="0.25">
      <c r="A3197" s="246"/>
      <c r="B3197" s="244" t="s">
        <v>2619</v>
      </c>
      <c r="C3197" s="244"/>
      <c r="D3197" s="245"/>
      <c r="E3197" s="245"/>
      <c r="F3197" s="246"/>
      <c r="G3197" s="379"/>
      <c r="H3197" s="379"/>
      <c r="I3197" s="178"/>
      <c r="J3197" s="178"/>
      <c r="K3197" s="178"/>
      <c r="L3197" s="178"/>
    </row>
    <row r="3198" spans="1:12" ht="63" x14ac:dyDescent="0.25">
      <c r="A3198" s="246"/>
      <c r="B3198" s="244" t="s">
        <v>2620</v>
      </c>
      <c r="C3198" s="244"/>
      <c r="D3198" s="245"/>
      <c r="E3198" s="245"/>
      <c r="F3198" s="246"/>
      <c r="G3198" s="379"/>
      <c r="H3198" s="379"/>
      <c r="I3198" s="178"/>
      <c r="J3198" s="178"/>
      <c r="K3198" s="178"/>
      <c r="L3198" s="178"/>
    </row>
    <row r="3199" spans="1:12" ht="15.75" x14ac:dyDescent="0.25">
      <c r="A3199" s="195">
        <f>+A3196+1</f>
        <v>8</v>
      </c>
      <c r="B3199" s="196" t="s">
        <v>2570</v>
      </c>
      <c r="C3199" s="196" t="s">
        <v>2571</v>
      </c>
      <c r="D3199" s="196" t="s">
        <v>2560</v>
      </c>
      <c r="E3199" s="196" t="s">
        <v>30</v>
      </c>
      <c r="F3199" s="195">
        <v>1</v>
      </c>
      <c r="G3199" s="379">
        <v>5000000000</v>
      </c>
      <c r="H3199" s="379">
        <f t="shared" si="53"/>
        <v>5000000000</v>
      </c>
      <c r="I3199" s="178"/>
      <c r="J3199" s="178"/>
      <c r="K3199" s="178"/>
      <c r="L3199" s="178"/>
    </row>
    <row r="3200" spans="1:12" ht="15.75" x14ac:dyDescent="0.25">
      <c r="A3200" s="195"/>
      <c r="B3200" s="380" t="s">
        <v>36</v>
      </c>
      <c r="C3200" s="196"/>
      <c r="D3200" s="196"/>
      <c r="E3200" s="196"/>
      <c r="F3200" s="195"/>
      <c r="G3200" s="379"/>
      <c r="H3200" s="381">
        <f>+SUM(H3201)</f>
        <v>30000000000</v>
      </c>
      <c r="I3200" s="178"/>
      <c r="J3200" s="178"/>
      <c r="K3200" s="178"/>
      <c r="L3200" s="178"/>
    </row>
    <row r="3201" spans="1:12" ht="31.5" x14ac:dyDescent="0.25">
      <c r="A3201" s="195">
        <f t="shared" si="50"/>
        <v>1</v>
      </c>
      <c r="B3201" s="372" t="s">
        <v>2568</v>
      </c>
      <c r="C3201" s="374" t="s">
        <v>2617</v>
      </c>
      <c r="D3201" s="196" t="s">
        <v>2560</v>
      </c>
      <c r="E3201" s="196" t="s">
        <v>2569</v>
      </c>
      <c r="F3201" s="195">
        <v>1</v>
      </c>
      <c r="G3201" s="379">
        <v>30000000000</v>
      </c>
      <c r="H3201" s="379">
        <f t="shared" si="49"/>
        <v>30000000000</v>
      </c>
      <c r="I3201" s="178"/>
      <c r="J3201" s="178"/>
      <c r="K3201" s="178"/>
      <c r="L3201" s="178"/>
    </row>
    <row r="3202" spans="1:12" ht="78.75" x14ac:dyDescent="0.25">
      <c r="A3202" s="246"/>
      <c r="B3202" s="371" t="s">
        <v>2621</v>
      </c>
      <c r="C3202" s="374"/>
      <c r="D3202" s="245"/>
      <c r="E3202" s="245"/>
      <c r="F3202" s="246"/>
      <c r="G3202" s="379"/>
      <c r="H3202" s="379"/>
      <c r="I3202" s="178"/>
      <c r="J3202" s="178"/>
      <c r="K3202" s="178"/>
      <c r="L3202" s="178"/>
    </row>
    <row r="3203" spans="1:12" ht="78.75" x14ac:dyDescent="0.25">
      <c r="A3203" s="246"/>
      <c r="B3203" s="371" t="s">
        <v>2622</v>
      </c>
      <c r="C3203" s="374"/>
      <c r="D3203" s="245"/>
      <c r="E3203" s="245"/>
      <c r="F3203" s="246"/>
      <c r="G3203" s="379"/>
      <c r="H3203" s="379"/>
      <c r="I3203" s="178"/>
      <c r="J3203" s="178"/>
      <c r="K3203" s="178"/>
      <c r="L3203" s="178"/>
    </row>
    <row r="3204" spans="1:12" ht="16.5" x14ac:dyDescent="0.25">
      <c r="A3204" s="413" t="s">
        <v>2584</v>
      </c>
      <c r="B3204" s="414" t="s">
        <v>2585</v>
      </c>
      <c r="C3204" s="414"/>
      <c r="D3204" s="414"/>
      <c r="E3204" s="414"/>
      <c r="F3204" s="413"/>
      <c r="G3204" s="415"/>
      <c r="H3204" s="415"/>
      <c r="I3204" s="416"/>
      <c r="J3204" s="416"/>
      <c r="K3204" s="416"/>
      <c r="L3204" s="416"/>
    </row>
    <row r="3205" spans="1:12" ht="31.5" x14ac:dyDescent="0.25">
      <c r="A3205" s="246">
        <v>1</v>
      </c>
      <c r="B3205" s="372" t="s">
        <v>2586</v>
      </c>
      <c r="C3205" s="374"/>
      <c r="D3205" s="245"/>
      <c r="E3205" s="246" t="s">
        <v>31</v>
      </c>
      <c r="F3205" s="246">
        <v>6</v>
      </c>
      <c r="G3205" s="379"/>
      <c r="H3205" s="379"/>
      <c r="I3205" s="178"/>
      <c r="J3205" s="178"/>
      <c r="K3205" s="178"/>
      <c r="L3205" s="374" t="s">
        <v>2592</v>
      </c>
    </row>
    <row r="3206" spans="1:12" ht="15.75" x14ac:dyDescent="0.25">
      <c r="A3206" s="246">
        <f>+A3205+1</f>
        <v>2</v>
      </c>
      <c r="B3206" s="372" t="s">
        <v>2587</v>
      </c>
      <c r="C3206" s="374"/>
      <c r="D3206" s="245"/>
      <c r="E3206" s="246" t="s">
        <v>30</v>
      </c>
      <c r="F3206" s="246">
        <v>4</v>
      </c>
      <c r="G3206" s="379"/>
      <c r="H3206" s="379"/>
      <c r="I3206" s="178"/>
      <c r="J3206" s="178"/>
      <c r="K3206" s="178"/>
      <c r="L3206" s="374" t="s">
        <v>2588</v>
      </c>
    </row>
    <row r="3207" spans="1:12" ht="15.75" x14ac:dyDescent="0.25">
      <c r="A3207" s="246">
        <f t="shared" ref="A3207:A3209" si="54">+A3206+1</f>
        <v>3</v>
      </c>
      <c r="B3207" s="372" t="s">
        <v>2589</v>
      </c>
      <c r="C3207" s="374"/>
      <c r="D3207" s="245"/>
      <c r="E3207" s="246" t="s">
        <v>30</v>
      </c>
      <c r="F3207" s="246">
        <v>6</v>
      </c>
      <c r="G3207" s="379"/>
      <c r="H3207" s="379"/>
      <c r="I3207" s="178"/>
      <c r="J3207" s="178"/>
      <c r="K3207" s="178"/>
      <c r="L3207" s="374" t="s">
        <v>2588</v>
      </c>
    </row>
    <row r="3208" spans="1:12" ht="15.75" x14ac:dyDescent="0.25">
      <c r="A3208" s="246">
        <f t="shared" si="54"/>
        <v>4</v>
      </c>
      <c r="B3208" s="372" t="s">
        <v>2590</v>
      </c>
      <c r="C3208" s="374"/>
      <c r="D3208" s="245"/>
      <c r="E3208" s="246" t="s">
        <v>30</v>
      </c>
      <c r="F3208" s="246">
        <v>2</v>
      </c>
      <c r="G3208" s="379"/>
      <c r="H3208" s="379"/>
      <c r="I3208" s="178"/>
      <c r="J3208" s="178"/>
      <c r="K3208" s="178"/>
      <c r="L3208" s="374" t="s">
        <v>2593</v>
      </c>
    </row>
    <row r="3209" spans="1:12" ht="31.5" x14ac:dyDescent="0.25">
      <c r="A3209" s="246">
        <f t="shared" si="54"/>
        <v>5</v>
      </c>
      <c r="B3209" s="372" t="s">
        <v>2591</v>
      </c>
      <c r="C3209" s="374"/>
      <c r="D3209" s="245"/>
      <c r="E3209" s="246" t="s">
        <v>30</v>
      </c>
      <c r="F3209" s="246">
        <v>1</v>
      </c>
      <c r="G3209" s="379"/>
      <c r="H3209" s="379"/>
      <c r="I3209" s="178"/>
      <c r="J3209" s="178"/>
      <c r="K3209" s="178"/>
      <c r="L3209" s="374" t="s">
        <v>2594</v>
      </c>
    </row>
    <row r="3210" spans="1:12" ht="16.5" x14ac:dyDescent="0.25">
      <c r="A3210" s="413" t="s">
        <v>2595</v>
      </c>
      <c r="B3210" s="414" t="s">
        <v>2596</v>
      </c>
      <c r="C3210" s="414"/>
      <c r="D3210" s="414"/>
      <c r="E3210" s="414"/>
      <c r="F3210" s="413"/>
      <c r="G3210" s="415"/>
      <c r="H3210" s="415"/>
      <c r="I3210" s="416"/>
      <c r="J3210" s="416"/>
      <c r="K3210" s="416"/>
      <c r="L3210" s="416"/>
    </row>
    <row r="3211" spans="1:12" s="426" customFormat="1" ht="31.5" customHeight="1" x14ac:dyDescent="0.25">
      <c r="A3211" s="420">
        <v>1</v>
      </c>
      <c r="B3211" s="436" t="s">
        <v>2597</v>
      </c>
      <c r="C3211" s="421"/>
      <c r="D3211" s="422" t="s">
        <v>2291</v>
      </c>
      <c r="E3211" s="423" t="s">
        <v>31</v>
      </c>
      <c r="F3211" s="420">
        <v>1</v>
      </c>
      <c r="G3211" s="424"/>
      <c r="H3211" s="424"/>
      <c r="I3211" s="425"/>
      <c r="J3211" s="425"/>
      <c r="K3211" s="425"/>
      <c r="L3211" s="459" t="s">
        <v>2606</v>
      </c>
    </row>
    <row r="3212" spans="1:12" ht="16.5" x14ac:dyDescent="0.25">
      <c r="A3212" s="246"/>
      <c r="B3212" s="417" t="s">
        <v>2599</v>
      </c>
      <c r="C3212" s="374"/>
      <c r="D3212" s="245"/>
      <c r="E3212" s="245"/>
      <c r="F3212" s="246"/>
      <c r="G3212" s="379"/>
      <c r="H3212" s="379"/>
      <c r="I3212" s="178"/>
      <c r="J3212" s="178"/>
      <c r="K3212" s="178"/>
      <c r="L3212" s="460"/>
    </row>
    <row r="3213" spans="1:12" ht="16.5" x14ac:dyDescent="0.25">
      <c r="A3213" s="464"/>
      <c r="B3213" s="417" t="s">
        <v>2600</v>
      </c>
      <c r="C3213" s="158"/>
      <c r="D3213" s="158"/>
      <c r="E3213" s="158"/>
      <c r="F3213" s="158"/>
      <c r="G3213" s="158"/>
      <c r="H3213" s="158"/>
      <c r="I3213" s="158"/>
      <c r="J3213" s="158"/>
      <c r="K3213" s="158"/>
      <c r="L3213" s="460"/>
    </row>
    <row r="3214" spans="1:12" ht="16.5" x14ac:dyDescent="0.25">
      <c r="A3214" s="464"/>
      <c r="B3214" s="417" t="s">
        <v>2601</v>
      </c>
      <c r="C3214" s="158"/>
      <c r="D3214" s="158"/>
      <c r="E3214" s="158"/>
      <c r="F3214" s="158"/>
      <c r="G3214" s="158"/>
      <c r="H3214" s="158"/>
      <c r="I3214" s="158"/>
      <c r="J3214" s="158"/>
      <c r="K3214" s="158"/>
      <c r="L3214" s="460"/>
    </row>
    <row r="3215" spans="1:12" ht="16.5" x14ac:dyDescent="0.25">
      <c r="A3215" s="464"/>
      <c r="B3215" s="417" t="s">
        <v>2602</v>
      </c>
      <c r="C3215" s="158"/>
      <c r="D3215" s="158"/>
      <c r="E3215" s="158"/>
      <c r="F3215" s="158"/>
      <c r="G3215" s="158"/>
      <c r="H3215" s="158"/>
      <c r="I3215" s="158"/>
      <c r="J3215" s="158"/>
      <c r="K3215" s="158"/>
      <c r="L3215" s="460"/>
    </row>
    <row r="3216" spans="1:12" ht="16.5" x14ac:dyDescent="0.25">
      <c r="A3216" s="464"/>
      <c r="B3216" s="418" t="s">
        <v>2604</v>
      </c>
      <c r="C3216" s="158"/>
      <c r="D3216" s="158"/>
      <c r="E3216" s="158"/>
      <c r="F3216" s="158"/>
      <c r="G3216" s="158"/>
      <c r="H3216" s="158"/>
      <c r="I3216" s="158"/>
      <c r="J3216" s="158"/>
      <c r="K3216" s="158"/>
      <c r="L3216" s="460"/>
    </row>
    <row r="3217" spans="1:12" ht="16.5" x14ac:dyDescent="0.25">
      <c r="A3217" s="464"/>
      <c r="B3217" s="417" t="s">
        <v>2603</v>
      </c>
      <c r="C3217" s="158"/>
      <c r="D3217" s="158"/>
      <c r="E3217" s="158"/>
      <c r="F3217" s="158"/>
      <c r="G3217" s="158"/>
      <c r="H3217" s="158"/>
      <c r="I3217" s="158"/>
      <c r="J3217" s="158"/>
      <c r="K3217" s="158"/>
      <c r="L3217" s="460"/>
    </row>
    <row r="3218" spans="1:12" ht="16.5" x14ac:dyDescent="0.25">
      <c r="A3218" s="464"/>
      <c r="B3218" s="419" t="s">
        <v>2605</v>
      </c>
      <c r="C3218" s="158"/>
      <c r="D3218" s="158"/>
      <c r="E3218" s="158"/>
      <c r="F3218" s="158"/>
      <c r="G3218" s="158"/>
      <c r="H3218" s="158"/>
      <c r="I3218" s="158"/>
      <c r="J3218" s="158"/>
      <c r="K3218" s="158"/>
      <c r="L3218" s="461"/>
    </row>
    <row r="3219" spans="1:12" ht="31.5" customHeight="1" x14ac:dyDescent="0.25">
      <c r="A3219" s="420">
        <v>2</v>
      </c>
      <c r="B3219" s="435" t="s">
        <v>2607</v>
      </c>
      <c r="C3219" s="158"/>
      <c r="D3219" s="422" t="s">
        <v>2291</v>
      </c>
      <c r="E3219" s="423" t="s">
        <v>30</v>
      </c>
      <c r="F3219" s="420">
        <v>1</v>
      </c>
      <c r="G3219" s="424"/>
      <c r="H3219" s="424"/>
      <c r="I3219" s="425"/>
      <c r="J3219" s="425"/>
      <c r="K3219" s="425"/>
      <c r="L3219" s="459" t="s">
        <v>2623</v>
      </c>
    </row>
    <row r="3220" spans="1:12" ht="33" x14ac:dyDescent="0.25">
      <c r="A3220" s="420"/>
      <c r="B3220" s="428" t="s">
        <v>2608</v>
      </c>
      <c r="C3220" s="158"/>
      <c r="D3220" s="158"/>
      <c r="E3220" s="158"/>
      <c r="F3220" s="158"/>
      <c r="G3220" s="158"/>
      <c r="H3220" s="158"/>
      <c r="I3220" s="158"/>
      <c r="J3220" s="158"/>
      <c r="K3220" s="158"/>
      <c r="L3220" s="460"/>
    </row>
    <row r="3221" spans="1:12" ht="16.5" x14ac:dyDescent="0.25">
      <c r="A3221" s="420"/>
      <c r="B3221" s="428" t="s">
        <v>2609</v>
      </c>
      <c r="C3221" s="158"/>
      <c r="D3221" s="158"/>
      <c r="E3221" s="158"/>
      <c r="F3221" s="158"/>
      <c r="G3221" s="158"/>
      <c r="H3221" s="158"/>
      <c r="I3221" s="158"/>
      <c r="J3221" s="158"/>
      <c r="K3221" s="158"/>
      <c r="L3221" s="460"/>
    </row>
    <row r="3222" spans="1:12" ht="49.5" x14ac:dyDescent="0.25">
      <c r="A3222" s="420"/>
      <c r="B3222" s="428" t="s">
        <v>2610</v>
      </c>
      <c r="C3222" s="158"/>
      <c r="D3222" s="158"/>
      <c r="E3222" s="158"/>
      <c r="F3222" s="158"/>
      <c r="G3222" s="158"/>
      <c r="H3222" s="158"/>
      <c r="I3222" s="158"/>
      <c r="J3222" s="158"/>
      <c r="K3222" s="158"/>
      <c r="L3222" s="460"/>
    </row>
    <row r="3223" spans="1:12" ht="33" x14ac:dyDescent="0.25">
      <c r="A3223" s="420"/>
      <c r="B3223" s="428" t="s">
        <v>2611</v>
      </c>
      <c r="C3223" s="158"/>
      <c r="D3223" s="158"/>
      <c r="E3223" s="158"/>
      <c r="F3223" s="158"/>
      <c r="G3223" s="158"/>
      <c r="H3223" s="158"/>
      <c r="I3223" s="158"/>
      <c r="J3223" s="158"/>
      <c r="K3223" s="158"/>
      <c r="L3223" s="460"/>
    </row>
    <row r="3224" spans="1:12" ht="16.5" x14ac:dyDescent="0.25">
      <c r="A3224" s="420"/>
      <c r="B3224" s="429" t="s">
        <v>2612</v>
      </c>
      <c r="C3224" s="158"/>
      <c r="D3224" s="158"/>
      <c r="E3224" s="158"/>
      <c r="F3224" s="158"/>
      <c r="G3224" s="158"/>
      <c r="H3224" s="158"/>
      <c r="I3224" s="158"/>
      <c r="J3224" s="158"/>
      <c r="K3224" s="158"/>
      <c r="L3224" s="460"/>
    </row>
    <row r="3225" spans="1:12" ht="16.5" x14ac:dyDescent="0.25">
      <c r="A3225" s="420"/>
      <c r="B3225" s="430" t="s">
        <v>2598</v>
      </c>
      <c r="C3225" s="158"/>
      <c r="D3225" s="158"/>
      <c r="E3225" s="158"/>
      <c r="F3225" s="158"/>
      <c r="G3225" s="158"/>
      <c r="H3225" s="158"/>
      <c r="I3225" s="158"/>
      <c r="J3225" s="158"/>
      <c r="K3225" s="158"/>
      <c r="L3225" s="461"/>
    </row>
    <row r="3226" spans="1:12" ht="49.5" customHeight="1" x14ac:dyDescent="0.25">
      <c r="A3226" s="420">
        <v>3</v>
      </c>
      <c r="B3226" s="439" t="s">
        <v>2624</v>
      </c>
      <c r="C3226" s="158"/>
      <c r="D3226" s="422" t="s">
        <v>2291</v>
      </c>
      <c r="E3226" s="252" t="s">
        <v>30</v>
      </c>
      <c r="F3226" s="420">
        <v>1</v>
      </c>
      <c r="G3226" s="158"/>
      <c r="H3226" s="158"/>
      <c r="I3226" s="158"/>
      <c r="J3226" s="158"/>
      <c r="K3226" s="158"/>
      <c r="L3226" s="462" t="s">
        <v>2631</v>
      </c>
    </row>
    <row r="3227" spans="1:12" ht="16.5" x14ac:dyDescent="0.25">
      <c r="A3227" s="420"/>
      <c r="B3227" s="282" t="s">
        <v>2625</v>
      </c>
      <c r="C3227" s="158"/>
      <c r="D3227" s="158"/>
      <c r="E3227" s="437"/>
      <c r="F3227" s="158"/>
      <c r="G3227" s="158"/>
      <c r="H3227" s="158"/>
      <c r="I3227" s="158"/>
      <c r="J3227" s="158"/>
      <c r="K3227" s="158"/>
      <c r="L3227" s="462"/>
    </row>
    <row r="3228" spans="1:12" ht="16.5" x14ac:dyDescent="0.25">
      <c r="A3228" s="420"/>
      <c r="B3228" s="433" t="s">
        <v>2626</v>
      </c>
      <c r="C3228" s="158"/>
      <c r="D3228" s="158"/>
      <c r="E3228" s="437"/>
      <c r="F3228" s="158"/>
      <c r="G3228" s="158"/>
      <c r="H3228" s="158"/>
      <c r="I3228" s="158"/>
      <c r="J3228" s="158"/>
      <c r="K3228" s="158"/>
      <c r="L3228" s="462"/>
    </row>
    <row r="3229" spans="1:12" ht="16.5" x14ac:dyDescent="0.25">
      <c r="A3229" s="420"/>
      <c r="B3229" s="433" t="s">
        <v>2627</v>
      </c>
      <c r="C3229" s="158"/>
      <c r="D3229" s="158"/>
      <c r="E3229" s="437"/>
      <c r="F3229" s="158"/>
      <c r="G3229" s="158"/>
      <c r="H3229" s="158"/>
      <c r="I3229" s="158"/>
      <c r="J3229" s="158"/>
      <c r="K3229" s="158"/>
      <c r="L3229" s="462"/>
    </row>
    <row r="3230" spans="1:12" ht="16.5" x14ac:dyDescent="0.25">
      <c r="A3230" s="420"/>
      <c r="B3230" s="433" t="s">
        <v>2628</v>
      </c>
      <c r="C3230" s="158"/>
      <c r="D3230" s="158"/>
      <c r="E3230" s="437"/>
      <c r="F3230" s="158"/>
      <c r="G3230" s="158"/>
      <c r="H3230" s="158"/>
      <c r="I3230" s="158"/>
      <c r="J3230" s="158"/>
      <c r="K3230" s="158"/>
      <c r="L3230" s="462"/>
    </row>
    <row r="3231" spans="1:12" ht="16.5" x14ac:dyDescent="0.25">
      <c r="A3231" s="420"/>
      <c r="B3231" s="433" t="s">
        <v>2629</v>
      </c>
      <c r="C3231" s="158"/>
      <c r="D3231" s="158"/>
      <c r="E3231" s="437"/>
      <c r="F3231" s="158"/>
      <c r="G3231" s="158"/>
      <c r="H3231" s="158"/>
      <c r="I3231" s="158"/>
      <c r="J3231" s="158"/>
      <c r="K3231" s="158"/>
      <c r="L3231" s="462"/>
    </row>
    <row r="3232" spans="1:12" ht="16.5" x14ac:dyDescent="0.25">
      <c r="A3232" s="420"/>
      <c r="B3232" s="419" t="s">
        <v>2630</v>
      </c>
      <c r="C3232" s="158"/>
      <c r="D3232" s="158"/>
      <c r="E3232" s="437"/>
      <c r="F3232" s="158"/>
      <c r="G3232" s="158"/>
      <c r="H3232" s="158"/>
      <c r="I3232" s="158"/>
      <c r="J3232" s="158"/>
      <c r="K3232" s="158"/>
      <c r="L3232" s="462"/>
    </row>
    <row r="3233" spans="1:12" ht="16.5" x14ac:dyDescent="0.25">
      <c r="A3233" s="420">
        <v>4</v>
      </c>
      <c r="B3233" s="438" t="s">
        <v>2632</v>
      </c>
      <c r="C3233" s="158"/>
      <c r="D3233" s="422" t="s">
        <v>2291</v>
      </c>
      <c r="E3233" s="252" t="s">
        <v>30</v>
      </c>
      <c r="F3233" s="420">
        <v>1</v>
      </c>
      <c r="G3233" s="158"/>
      <c r="H3233" s="158"/>
      <c r="I3233" s="158"/>
      <c r="J3233" s="158"/>
      <c r="K3233" s="158"/>
      <c r="L3233" s="405" t="s">
        <v>2642</v>
      </c>
    </row>
    <row r="3234" spans="1:12" ht="49.5" x14ac:dyDescent="0.25">
      <c r="A3234" s="420"/>
      <c r="B3234" s="270" t="s">
        <v>2633</v>
      </c>
      <c r="C3234" s="158"/>
      <c r="D3234" s="158"/>
      <c r="E3234" s="158"/>
      <c r="F3234" s="158"/>
      <c r="G3234" s="158"/>
      <c r="H3234" s="158"/>
      <c r="I3234" s="158"/>
      <c r="J3234" s="158"/>
      <c r="K3234" s="158"/>
      <c r="L3234" s="405"/>
    </row>
    <row r="3235" spans="1:12" ht="49.5" x14ac:dyDescent="0.25">
      <c r="A3235" s="420"/>
      <c r="B3235" s="270" t="s">
        <v>2634</v>
      </c>
      <c r="C3235" s="158"/>
      <c r="D3235" s="158"/>
      <c r="E3235" s="158"/>
      <c r="F3235" s="158"/>
      <c r="G3235" s="158"/>
      <c r="H3235" s="158"/>
      <c r="I3235" s="158"/>
      <c r="J3235" s="158"/>
      <c r="K3235" s="158"/>
      <c r="L3235" s="405"/>
    </row>
    <row r="3236" spans="1:12" ht="33" x14ac:dyDescent="0.25">
      <c r="A3236" s="420"/>
      <c r="B3236" s="270" t="s">
        <v>2635</v>
      </c>
      <c r="C3236" s="158"/>
      <c r="D3236" s="158"/>
      <c r="E3236" s="158"/>
      <c r="F3236" s="158"/>
      <c r="G3236" s="158"/>
      <c r="H3236" s="158"/>
      <c r="I3236" s="158"/>
      <c r="J3236" s="158"/>
      <c r="K3236" s="158"/>
      <c r="L3236" s="405"/>
    </row>
    <row r="3237" spans="1:12" ht="33" x14ac:dyDescent="0.25">
      <c r="A3237" s="420"/>
      <c r="B3237" s="270" t="s">
        <v>2636</v>
      </c>
      <c r="C3237" s="158"/>
      <c r="D3237" s="158"/>
      <c r="E3237" s="158"/>
      <c r="F3237" s="158"/>
      <c r="G3237" s="158"/>
      <c r="H3237" s="158"/>
      <c r="I3237" s="158"/>
      <c r="J3237" s="158"/>
      <c r="K3237" s="158"/>
      <c r="L3237" s="405"/>
    </row>
    <row r="3238" spans="1:12" ht="16.5" x14ac:dyDescent="0.25">
      <c r="A3238" s="420"/>
      <c r="B3238" s="270" t="s">
        <v>2637</v>
      </c>
      <c r="C3238" s="158"/>
      <c r="D3238" s="158"/>
      <c r="E3238" s="158"/>
      <c r="F3238" s="158"/>
      <c r="G3238" s="158"/>
      <c r="H3238" s="158"/>
      <c r="I3238" s="158"/>
      <c r="J3238" s="158"/>
      <c r="K3238" s="158"/>
      <c r="L3238" s="405"/>
    </row>
    <row r="3239" spans="1:12" ht="33" x14ac:dyDescent="0.25">
      <c r="A3239" s="420"/>
      <c r="B3239" s="270" t="s">
        <v>2638</v>
      </c>
      <c r="C3239" s="158"/>
      <c r="D3239" s="158"/>
      <c r="E3239" s="158"/>
      <c r="F3239" s="158"/>
      <c r="G3239" s="158"/>
      <c r="H3239" s="158"/>
      <c r="I3239" s="158"/>
      <c r="J3239" s="158"/>
      <c r="K3239" s="158"/>
      <c r="L3239" s="405"/>
    </row>
    <row r="3240" spans="1:12" ht="16.5" x14ac:dyDescent="0.25">
      <c r="A3240" s="420"/>
      <c r="B3240" s="270" t="s">
        <v>2639</v>
      </c>
      <c r="C3240" s="158"/>
      <c r="D3240" s="158"/>
      <c r="E3240" s="158"/>
      <c r="F3240" s="158"/>
      <c r="G3240" s="158"/>
      <c r="H3240" s="158"/>
      <c r="I3240" s="158"/>
      <c r="J3240" s="158"/>
      <c r="K3240" s="158"/>
      <c r="L3240" s="405"/>
    </row>
    <row r="3241" spans="1:12" ht="16.5" x14ac:dyDescent="0.25">
      <c r="A3241" s="420"/>
      <c r="B3241" s="270" t="s">
        <v>2640</v>
      </c>
      <c r="C3241" s="158"/>
      <c r="D3241" s="158"/>
      <c r="E3241" s="158"/>
      <c r="F3241" s="158"/>
      <c r="G3241" s="158"/>
      <c r="H3241" s="158"/>
      <c r="I3241" s="158"/>
      <c r="J3241" s="158"/>
      <c r="K3241" s="158"/>
      <c r="L3241" s="405"/>
    </row>
    <row r="3242" spans="1:12" ht="16.5" x14ac:dyDescent="0.25">
      <c r="A3242" s="420"/>
      <c r="B3242" s="270" t="s">
        <v>2641</v>
      </c>
      <c r="C3242" s="158"/>
      <c r="D3242" s="158"/>
      <c r="E3242" s="158"/>
      <c r="F3242" s="158"/>
      <c r="G3242" s="158"/>
      <c r="H3242" s="158"/>
      <c r="I3242" s="158"/>
      <c r="J3242" s="158"/>
      <c r="K3242" s="158"/>
      <c r="L3242" s="405"/>
    </row>
    <row r="3243" spans="1:12" ht="47.25" customHeight="1" x14ac:dyDescent="0.25">
      <c r="A3243" s="420">
        <v>5</v>
      </c>
      <c r="B3243" s="439" t="s">
        <v>2643</v>
      </c>
      <c r="C3243" s="158"/>
      <c r="D3243" s="270" t="s">
        <v>2296</v>
      </c>
      <c r="E3243" s="252" t="s">
        <v>30</v>
      </c>
      <c r="F3243" s="420">
        <v>1</v>
      </c>
      <c r="G3243" s="158"/>
      <c r="H3243" s="158"/>
      <c r="I3243" s="158"/>
      <c r="J3243" s="158"/>
      <c r="K3243" s="158"/>
      <c r="L3243" s="405" t="s">
        <v>2650</v>
      </c>
    </row>
    <row r="3244" spans="1:12" ht="33" x14ac:dyDescent="0.25">
      <c r="A3244" s="464"/>
      <c r="B3244" s="441" t="s">
        <v>2644</v>
      </c>
      <c r="C3244" s="158"/>
      <c r="D3244" s="270"/>
      <c r="E3244" s="158"/>
      <c r="F3244" s="158"/>
      <c r="G3244" s="158"/>
      <c r="H3244" s="158"/>
      <c r="I3244" s="158"/>
      <c r="J3244" s="158"/>
      <c r="K3244" s="158"/>
      <c r="L3244" s="405"/>
    </row>
    <row r="3245" spans="1:12" ht="33" x14ac:dyDescent="0.25">
      <c r="A3245" s="464"/>
      <c r="B3245" s="442" t="s">
        <v>2645</v>
      </c>
      <c r="C3245" s="158"/>
      <c r="D3245" s="270"/>
      <c r="E3245" s="158"/>
      <c r="F3245" s="158"/>
      <c r="G3245" s="158"/>
      <c r="H3245" s="158"/>
      <c r="I3245" s="158"/>
      <c r="J3245" s="158"/>
      <c r="K3245" s="158"/>
      <c r="L3245" s="405"/>
    </row>
    <row r="3246" spans="1:12" ht="33" x14ac:dyDescent="0.25">
      <c r="A3246" s="464"/>
      <c r="B3246" s="442" t="s">
        <v>2646</v>
      </c>
      <c r="C3246" s="158"/>
      <c r="D3246" s="270"/>
      <c r="E3246" s="158"/>
      <c r="F3246" s="158"/>
      <c r="G3246" s="158"/>
      <c r="H3246" s="158"/>
      <c r="I3246" s="158"/>
      <c r="J3246" s="158"/>
      <c r="K3246" s="158"/>
      <c r="L3246" s="405"/>
    </row>
    <row r="3247" spans="1:12" ht="16.5" x14ac:dyDescent="0.25">
      <c r="A3247" s="464"/>
      <c r="B3247" s="442" t="s">
        <v>2647</v>
      </c>
      <c r="C3247" s="158"/>
      <c r="D3247" s="440"/>
      <c r="E3247" s="158"/>
      <c r="F3247" s="158"/>
      <c r="G3247" s="158"/>
      <c r="H3247" s="158"/>
      <c r="I3247" s="158"/>
      <c r="J3247" s="158"/>
      <c r="K3247" s="158"/>
      <c r="L3247" s="405"/>
    </row>
    <row r="3248" spans="1:12" ht="49.5" x14ac:dyDescent="0.25">
      <c r="A3248" s="464"/>
      <c r="B3248" s="442" t="s">
        <v>2648</v>
      </c>
      <c r="C3248" s="158"/>
      <c r="D3248" s="440"/>
      <c r="E3248" s="158"/>
      <c r="F3248" s="158"/>
      <c r="G3248" s="158"/>
      <c r="H3248" s="158"/>
      <c r="I3248" s="158"/>
      <c r="J3248" s="158"/>
      <c r="K3248" s="158"/>
      <c r="L3248" s="405"/>
    </row>
    <row r="3249" spans="1:12" ht="33" x14ac:dyDescent="0.25">
      <c r="A3249" s="464"/>
      <c r="B3249" s="442" t="s">
        <v>2649</v>
      </c>
      <c r="C3249" s="158"/>
      <c r="D3249" s="158"/>
      <c r="E3249" s="158"/>
      <c r="F3249" s="158"/>
      <c r="G3249" s="158"/>
      <c r="H3249" s="158"/>
      <c r="I3249" s="158"/>
      <c r="J3249" s="158"/>
      <c r="K3249" s="158"/>
      <c r="L3249" s="405"/>
    </row>
    <row r="3250" spans="1:12" ht="16.5" x14ac:dyDescent="0.25">
      <c r="A3250" s="464">
        <v>6</v>
      </c>
      <c r="B3250" s="434" t="s">
        <v>2651</v>
      </c>
      <c r="C3250" s="158"/>
      <c r="D3250" s="158" t="s">
        <v>2664</v>
      </c>
      <c r="E3250" s="252" t="s">
        <v>30</v>
      </c>
      <c r="F3250" s="420">
        <v>1</v>
      </c>
      <c r="G3250" s="158"/>
      <c r="H3250" s="158"/>
      <c r="I3250" s="158"/>
      <c r="J3250" s="158"/>
      <c r="K3250" s="158"/>
      <c r="L3250" s="458"/>
    </row>
    <row r="3251" spans="1:12" ht="16.5" x14ac:dyDescent="0.25">
      <c r="A3251" s="464"/>
      <c r="B3251" s="445" t="s">
        <v>2652</v>
      </c>
      <c r="C3251" s="443"/>
      <c r="D3251" s="158"/>
      <c r="E3251" s="158"/>
      <c r="F3251" s="158"/>
      <c r="G3251" s="158"/>
      <c r="H3251" s="158"/>
      <c r="I3251" s="158"/>
      <c r="J3251" s="158"/>
      <c r="K3251" s="158"/>
      <c r="L3251" s="458"/>
    </row>
    <row r="3252" spans="1:12" ht="33" x14ac:dyDescent="0.25">
      <c r="A3252" s="464"/>
      <c r="B3252" s="445" t="s">
        <v>2653</v>
      </c>
      <c r="C3252" s="444"/>
      <c r="D3252" s="158"/>
      <c r="E3252" s="158"/>
      <c r="F3252" s="158"/>
      <c r="G3252" s="158"/>
      <c r="H3252" s="158"/>
      <c r="I3252" s="158"/>
      <c r="J3252" s="158"/>
      <c r="K3252" s="158"/>
      <c r="L3252" s="458"/>
    </row>
    <row r="3253" spans="1:12" ht="16.5" x14ac:dyDescent="0.25">
      <c r="A3253" s="464"/>
      <c r="B3253" s="445" t="s">
        <v>2654</v>
      </c>
      <c r="C3253" s="444"/>
      <c r="D3253" s="158"/>
      <c r="E3253" s="158"/>
      <c r="F3253" s="158"/>
      <c r="G3253" s="158"/>
      <c r="H3253" s="158"/>
      <c r="I3253" s="158"/>
      <c r="J3253" s="158"/>
      <c r="K3253" s="158"/>
      <c r="L3253" s="458"/>
    </row>
    <row r="3254" spans="1:12" ht="16.5" x14ac:dyDescent="0.25">
      <c r="A3254" s="464"/>
      <c r="B3254" s="445" t="s">
        <v>2655</v>
      </c>
      <c r="C3254" s="444"/>
      <c r="D3254" s="158"/>
      <c r="E3254" s="158"/>
      <c r="F3254" s="158"/>
      <c r="G3254" s="158"/>
      <c r="H3254" s="158"/>
      <c r="I3254" s="158"/>
      <c r="J3254" s="158"/>
      <c r="K3254" s="158"/>
      <c r="L3254" s="458"/>
    </row>
    <row r="3255" spans="1:12" ht="16.5" x14ac:dyDescent="0.25">
      <c r="A3255" s="464"/>
      <c r="B3255" s="445" t="s">
        <v>2656</v>
      </c>
      <c r="C3255" s="444"/>
      <c r="D3255" s="158"/>
      <c r="E3255" s="158"/>
      <c r="F3255" s="158"/>
      <c r="G3255" s="158"/>
      <c r="H3255" s="158"/>
      <c r="I3255" s="158"/>
      <c r="J3255" s="158"/>
      <c r="K3255" s="158"/>
      <c r="L3255" s="458"/>
    </row>
    <row r="3256" spans="1:12" ht="16.5" x14ac:dyDescent="0.25">
      <c r="A3256" s="464"/>
      <c r="B3256" s="445" t="s">
        <v>2657</v>
      </c>
      <c r="C3256" s="444"/>
      <c r="D3256" s="158"/>
      <c r="E3256" s="158"/>
      <c r="F3256" s="158"/>
      <c r="G3256" s="158"/>
      <c r="H3256" s="158"/>
      <c r="I3256" s="158"/>
      <c r="J3256" s="158"/>
      <c r="K3256" s="158"/>
      <c r="L3256" s="458"/>
    </row>
    <row r="3257" spans="1:12" ht="16.5" x14ac:dyDescent="0.25">
      <c r="A3257" s="464"/>
      <c r="B3257" s="445" t="s">
        <v>2658</v>
      </c>
      <c r="C3257" s="444"/>
      <c r="D3257" s="158"/>
      <c r="E3257" s="158"/>
      <c r="F3257" s="158"/>
      <c r="G3257" s="158"/>
      <c r="H3257" s="158"/>
      <c r="I3257" s="158"/>
      <c r="J3257" s="158"/>
      <c r="K3257" s="158"/>
      <c r="L3257" s="458"/>
    </row>
    <row r="3258" spans="1:12" ht="16.5" x14ac:dyDescent="0.25">
      <c r="A3258" s="464"/>
      <c r="B3258" s="445" t="s">
        <v>2659</v>
      </c>
      <c r="C3258" s="444"/>
      <c r="D3258" s="158"/>
      <c r="E3258" s="158"/>
      <c r="F3258" s="158"/>
      <c r="G3258" s="158"/>
      <c r="H3258" s="158"/>
      <c r="I3258" s="158"/>
      <c r="J3258" s="158"/>
      <c r="K3258" s="158"/>
      <c r="L3258" s="458"/>
    </row>
    <row r="3259" spans="1:12" ht="16.5" x14ac:dyDescent="0.25">
      <c r="A3259" s="464"/>
      <c r="B3259" s="445" t="s">
        <v>2660</v>
      </c>
      <c r="C3259" s="444"/>
      <c r="D3259" s="158"/>
      <c r="E3259" s="158"/>
      <c r="F3259" s="158"/>
      <c r="G3259" s="158"/>
      <c r="H3259" s="158"/>
      <c r="I3259" s="158"/>
      <c r="J3259" s="158"/>
      <c r="K3259" s="158"/>
      <c r="L3259" s="458"/>
    </row>
    <row r="3260" spans="1:12" ht="16.5" x14ac:dyDescent="0.25">
      <c r="A3260" s="464"/>
      <c r="B3260" s="445" t="s">
        <v>2661</v>
      </c>
      <c r="C3260" s="444"/>
      <c r="D3260" s="158"/>
      <c r="E3260" s="158"/>
      <c r="F3260" s="158"/>
      <c r="G3260" s="158"/>
      <c r="H3260" s="158"/>
      <c r="I3260" s="158"/>
      <c r="J3260" s="158"/>
      <c r="K3260" s="158"/>
      <c r="L3260" s="458"/>
    </row>
    <row r="3261" spans="1:12" ht="16.5" x14ac:dyDescent="0.25">
      <c r="A3261" s="464"/>
      <c r="B3261" s="445" t="s">
        <v>2662</v>
      </c>
      <c r="C3261" s="444"/>
      <c r="D3261" s="158"/>
      <c r="E3261" s="158"/>
      <c r="F3261" s="158"/>
      <c r="G3261" s="158"/>
      <c r="H3261" s="158"/>
      <c r="I3261" s="158"/>
      <c r="J3261" s="158"/>
      <c r="K3261" s="158"/>
      <c r="L3261" s="458"/>
    </row>
    <row r="3262" spans="1:12" ht="16.5" x14ac:dyDescent="0.25">
      <c r="A3262" s="464"/>
      <c r="B3262" s="445" t="s">
        <v>2663</v>
      </c>
      <c r="C3262" s="444"/>
      <c r="D3262" s="158"/>
      <c r="E3262" s="158"/>
      <c r="F3262" s="158"/>
      <c r="G3262" s="158"/>
      <c r="H3262" s="158"/>
      <c r="I3262" s="158"/>
      <c r="J3262" s="158"/>
      <c r="K3262" s="158"/>
      <c r="L3262" s="458"/>
    </row>
    <row r="3263" spans="1:12" ht="16.5" x14ac:dyDescent="0.25">
      <c r="A3263" s="188">
        <v>7</v>
      </c>
      <c r="B3263" s="447" t="s">
        <v>2665</v>
      </c>
      <c r="C3263" s="158"/>
      <c r="D3263" s="445" t="s">
        <v>2291</v>
      </c>
      <c r="E3263" s="252" t="s">
        <v>30</v>
      </c>
      <c r="F3263" s="420">
        <v>1</v>
      </c>
      <c r="G3263" s="158"/>
      <c r="H3263" s="158"/>
      <c r="I3263" s="158"/>
      <c r="J3263" s="158"/>
      <c r="K3263" s="158"/>
      <c r="L3263" s="457" t="s">
        <v>2677</v>
      </c>
    </row>
    <row r="3264" spans="1:12" ht="30" x14ac:dyDescent="0.25">
      <c r="A3264" s="464"/>
      <c r="B3264" s="448" t="s">
        <v>2666</v>
      </c>
      <c r="C3264" s="158"/>
      <c r="D3264" s="158"/>
      <c r="E3264" s="158"/>
      <c r="F3264" s="158"/>
      <c r="G3264" s="158"/>
      <c r="H3264" s="158"/>
      <c r="I3264" s="158"/>
      <c r="J3264" s="158"/>
      <c r="K3264" s="158"/>
      <c r="L3264" s="457"/>
    </row>
    <row r="3265" spans="1:12" ht="33" x14ac:dyDescent="0.25">
      <c r="A3265" s="464"/>
      <c r="B3265" s="446" t="s">
        <v>2667</v>
      </c>
      <c r="C3265" s="158"/>
      <c r="D3265" s="158"/>
      <c r="E3265" s="158"/>
      <c r="F3265" s="158"/>
      <c r="G3265" s="158"/>
      <c r="H3265" s="158"/>
      <c r="I3265" s="158"/>
      <c r="J3265" s="158"/>
      <c r="K3265" s="158"/>
      <c r="L3265" s="457"/>
    </row>
    <row r="3266" spans="1:12" ht="16.5" x14ac:dyDescent="0.25">
      <c r="A3266" s="464"/>
      <c r="B3266" s="446" t="s">
        <v>2668</v>
      </c>
      <c r="C3266" s="158"/>
      <c r="D3266" s="158"/>
      <c r="E3266" s="158"/>
      <c r="F3266" s="158"/>
      <c r="G3266" s="158"/>
      <c r="H3266" s="158"/>
      <c r="I3266" s="158"/>
      <c r="J3266" s="158"/>
      <c r="K3266" s="158"/>
      <c r="L3266" s="457"/>
    </row>
    <row r="3267" spans="1:12" ht="33" x14ac:dyDescent="0.25">
      <c r="A3267" s="464"/>
      <c r="B3267" s="446" t="s">
        <v>2669</v>
      </c>
      <c r="C3267" s="158"/>
      <c r="D3267" s="158"/>
      <c r="E3267" s="158"/>
      <c r="F3267" s="158"/>
      <c r="G3267" s="158"/>
      <c r="H3267" s="158"/>
      <c r="I3267" s="158"/>
      <c r="J3267" s="158"/>
      <c r="K3267" s="158"/>
      <c r="L3267" s="457"/>
    </row>
    <row r="3268" spans="1:12" ht="16.5" x14ac:dyDescent="0.25">
      <c r="A3268" s="464"/>
      <c r="B3268" s="446" t="s">
        <v>2670</v>
      </c>
      <c r="C3268" s="158"/>
      <c r="D3268" s="158"/>
      <c r="E3268" s="158"/>
      <c r="F3268" s="158"/>
      <c r="G3268" s="158"/>
      <c r="H3268" s="158"/>
      <c r="I3268" s="158"/>
      <c r="J3268" s="158"/>
      <c r="K3268" s="158"/>
      <c r="L3268" s="457"/>
    </row>
    <row r="3269" spans="1:12" ht="66" x14ac:dyDescent="0.25">
      <c r="A3269" s="464"/>
      <c r="B3269" s="446" t="s">
        <v>2671</v>
      </c>
      <c r="C3269" s="158"/>
      <c r="D3269" s="158"/>
      <c r="E3269" s="158"/>
      <c r="F3269" s="158"/>
      <c r="G3269" s="158"/>
      <c r="H3269" s="158"/>
      <c r="I3269" s="158"/>
      <c r="J3269" s="158"/>
      <c r="K3269" s="158"/>
      <c r="L3269" s="457"/>
    </row>
    <row r="3270" spans="1:12" ht="16.5" x14ac:dyDescent="0.25">
      <c r="A3270" s="464"/>
      <c r="B3270" s="446" t="s">
        <v>2672</v>
      </c>
      <c r="C3270" s="158"/>
      <c r="D3270" s="158"/>
      <c r="E3270" s="158"/>
      <c r="F3270" s="158"/>
      <c r="G3270" s="158"/>
      <c r="H3270" s="158"/>
      <c r="I3270" s="158"/>
      <c r="J3270" s="158"/>
      <c r="K3270" s="158"/>
      <c r="L3270" s="457"/>
    </row>
    <row r="3271" spans="1:12" ht="16.5" x14ac:dyDescent="0.25">
      <c r="A3271" s="464"/>
      <c r="B3271" s="446" t="s">
        <v>2673</v>
      </c>
      <c r="C3271" s="158"/>
      <c r="D3271" s="158"/>
      <c r="E3271" s="158"/>
      <c r="F3271" s="158"/>
      <c r="G3271" s="158"/>
      <c r="H3271" s="158"/>
      <c r="I3271" s="158"/>
      <c r="J3271" s="158"/>
      <c r="K3271" s="158"/>
      <c r="L3271" s="457"/>
    </row>
    <row r="3272" spans="1:12" ht="16.5" x14ac:dyDescent="0.25">
      <c r="A3272" s="464"/>
      <c r="B3272" s="446" t="s">
        <v>2674</v>
      </c>
      <c r="C3272" s="158"/>
      <c r="D3272" s="158"/>
      <c r="E3272" s="158"/>
      <c r="F3272" s="158"/>
      <c r="G3272" s="158"/>
      <c r="H3272" s="158"/>
      <c r="I3272" s="158"/>
      <c r="J3272" s="158"/>
      <c r="K3272" s="158"/>
      <c r="L3272" s="457"/>
    </row>
    <row r="3273" spans="1:12" ht="33" x14ac:dyDescent="0.25">
      <c r="A3273" s="464"/>
      <c r="B3273" s="446" t="s">
        <v>2675</v>
      </c>
      <c r="C3273" s="158"/>
      <c r="D3273" s="158"/>
      <c r="E3273" s="158"/>
      <c r="F3273" s="158"/>
      <c r="G3273" s="158"/>
      <c r="H3273" s="158"/>
      <c r="I3273" s="158"/>
      <c r="J3273" s="158"/>
      <c r="K3273" s="158"/>
      <c r="L3273" s="457"/>
    </row>
    <row r="3274" spans="1:12" ht="16.5" x14ac:dyDescent="0.25">
      <c r="A3274" s="464"/>
      <c r="B3274" s="446" t="s">
        <v>2676</v>
      </c>
      <c r="C3274" s="158"/>
      <c r="D3274" s="158"/>
      <c r="E3274" s="158"/>
      <c r="F3274" s="158"/>
      <c r="G3274" s="158"/>
      <c r="H3274" s="158"/>
      <c r="I3274" s="158"/>
      <c r="J3274" s="158"/>
      <c r="K3274" s="158"/>
      <c r="L3274" s="457"/>
    </row>
    <row r="3275" spans="1:12" ht="49.5" customHeight="1" x14ac:dyDescent="0.25">
      <c r="A3275" s="465">
        <v>8</v>
      </c>
      <c r="B3275" s="449" t="s">
        <v>2678</v>
      </c>
      <c r="C3275" s="158"/>
      <c r="D3275" s="158"/>
      <c r="E3275" s="454" t="s">
        <v>31</v>
      </c>
      <c r="F3275" s="454">
        <v>1</v>
      </c>
      <c r="G3275" s="158"/>
      <c r="H3275" s="158"/>
      <c r="I3275" s="158"/>
      <c r="J3275" s="158"/>
      <c r="K3275" s="158"/>
      <c r="L3275" s="463" t="s">
        <v>2681</v>
      </c>
    </row>
    <row r="3276" spans="1:12" ht="16.5" x14ac:dyDescent="0.25">
      <c r="A3276" s="464"/>
      <c r="B3276" s="432" t="s">
        <v>2679</v>
      </c>
      <c r="C3276" s="158"/>
      <c r="D3276" s="158"/>
      <c r="E3276" s="427"/>
      <c r="F3276" s="427"/>
      <c r="G3276" s="158"/>
      <c r="H3276" s="158"/>
      <c r="I3276" s="158"/>
      <c r="J3276" s="158"/>
      <c r="K3276" s="158"/>
      <c r="L3276" s="463"/>
    </row>
    <row r="3277" spans="1:12" ht="16.5" x14ac:dyDescent="0.25">
      <c r="A3277" s="464"/>
      <c r="B3277" s="258" t="s">
        <v>2680</v>
      </c>
      <c r="C3277" s="158"/>
      <c r="D3277" s="158"/>
      <c r="E3277" s="427"/>
      <c r="F3277" s="427"/>
      <c r="G3277" s="158"/>
      <c r="H3277" s="158"/>
      <c r="I3277" s="158"/>
      <c r="J3277" s="158"/>
      <c r="K3277" s="158"/>
      <c r="L3277" s="463"/>
    </row>
    <row r="3278" spans="1:12" ht="110.25" customHeight="1" x14ac:dyDescent="0.25">
      <c r="A3278" s="188">
        <v>9</v>
      </c>
      <c r="B3278" s="453" t="s">
        <v>2682</v>
      </c>
      <c r="C3278" s="158"/>
      <c r="D3278" s="158"/>
      <c r="E3278" s="454" t="s">
        <v>30</v>
      </c>
      <c r="F3278" s="454">
        <v>1</v>
      </c>
      <c r="G3278" s="158"/>
      <c r="H3278" s="158"/>
      <c r="I3278" s="158"/>
      <c r="J3278" s="158"/>
      <c r="K3278" s="158"/>
      <c r="L3278" s="405" t="s">
        <v>2698</v>
      </c>
    </row>
    <row r="3279" spans="1:12" ht="16.5" x14ac:dyDescent="0.25">
      <c r="A3279" s="464"/>
      <c r="B3279" s="433" t="s">
        <v>2683</v>
      </c>
      <c r="C3279" s="158"/>
      <c r="D3279" s="158"/>
      <c r="E3279" s="158"/>
      <c r="F3279" s="158"/>
      <c r="G3279" s="158"/>
      <c r="H3279" s="158"/>
      <c r="I3279" s="158"/>
      <c r="J3279" s="158"/>
      <c r="K3279" s="158"/>
      <c r="L3279" s="405"/>
    </row>
    <row r="3280" spans="1:12" ht="16.5" x14ac:dyDescent="0.25">
      <c r="A3280" s="464"/>
      <c r="B3280" s="450" t="s">
        <v>2684</v>
      </c>
      <c r="C3280" s="158"/>
      <c r="D3280" s="158"/>
      <c r="E3280" s="158"/>
      <c r="F3280" s="158"/>
      <c r="G3280" s="158"/>
      <c r="H3280" s="158"/>
      <c r="I3280" s="158"/>
      <c r="J3280" s="158"/>
      <c r="K3280" s="158"/>
      <c r="L3280" s="405"/>
    </row>
    <row r="3281" spans="1:12" ht="16.5" x14ac:dyDescent="0.25">
      <c r="A3281" s="464"/>
      <c r="B3281" s="450" t="s">
        <v>2685</v>
      </c>
      <c r="C3281" s="158"/>
      <c r="D3281" s="158"/>
      <c r="E3281" s="158"/>
      <c r="F3281" s="158"/>
      <c r="G3281" s="158"/>
      <c r="H3281" s="158"/>
      <c r="I3281" s="158"/>
      <c r="J3281" s="158"/>
      <c r="K3281" s="158"/>
      <c r="L3281" s="405"/>
    </row>
    <row r="3282" spans="1:12" ht="16.5" x14ac:dyDescent="0.25">
      <c r="A3282" s="464"/>
      <c r="B3282" s="450" t="s">
        <v>2686</v>
      </c>
      <c r="C3282" s="158"/>
      <c r="D3282" s="158"/>
      <c r="E3282" s="158"/>
      <c r="F3282" s="158"/>
      <c r="G3282" s="158"/>
      <c r="H3282" s="158"/>
      <c r="I3282" s="158"/>
      <c r="J3282" s="158"/>
      <c r="K3282" s="158"/>
      <c r="L3282" s="405"/>
    </row>
    <row r="3283" spans="1:12" ht="16.5" x14ac:dyDescent="0.25">
      <c r="A3283" s="464"/>
      <c r="B3283" s="450" t="s">
        <v>2687</v>
      </c>
      <c r="C3283" s="158"/>
      <c r="D3283" s="158"/>
      <c r="E3283" s="158"/>
      <c r="F3283" s="158"/>
      <c r="G3283" s="158"/>
      <c r="H3283" s="158"/>
      <c r="I3283" s="158"/>
      <c r="J3283" s="158"/>
      <c r="K3283" s="158"/>
      <c r="L3283" s="405"/>
    </row>
    <row r="3284" spans="1:12" ht="16.5" x14ac:dyDescent="0.25">
      <c r="A3284" s="464"/>
      <c r="B3284" s="450" t="s">
        <v>2688</v>
      </c>
      <c r="C3284" s="158"/>
      <c r="D3284" s="158"/>
      <c r="E3284" s="158"/>
      <c r="F3284" s="158"/>
      <c r="G3284" s="158"/>
      <c r="H3284" s="158"/>
      <c r="I3284" s="158"/>
      <c r="J3284" s="158"/>
      <c r="K3284" s="158"/>
      <c r="L3284" s="405"/>
    </row>
    <row r="3285" spans="1:12" ht="16.5" x14ac:dyDescent="0.25">
      <c r="A3285" s="464"/>
      <c r="B3285" s="451" t="s">
        <v>2689</v>
      </c>
      <c r="C3285" s="158"/>
      <c r="D3285" s="158"/>
      <c r="E3285" s="158"/>
      <c r="F3285" s="158"/>
      <c r="G3285" s="158"/>
      <c r="H3285" s="158"/>
      <c r="I3285" s="158"/>
      <c r="J3285" s="158"/>
      <c r="K3285" s="158"/>
      <c r="L3285" s="405"/>
    </row>
    <row r="3286" spans="1:12" ht="16.5" x14ac:dyDescent="0.25">
      <c r="A3286" s="464"/>
      <c r="B3286" s="450" t="s">
        <v>2690</v>
      </c>
      <c r="C3286" s="158"/>
      <c r="D3286" s="158"/>
      <c r="E3286" s="158"/>
      <c r="F3286" s="158"/>
      <c r="G3286" s="158"/>
      <c r="H3286" s="158"/>
      <c r="I3286" s="158"/>
      <c r="J3286" s="158"/>
      <c r="K3286" s="158"/>
      <c r="L3286" s="405"/>
    </row>
    <row r="3287" spans="1:12" ht="16.5" x14ac:dyDescent="0.25">
      <c r="A3287" s="464"/>
      <c r="B3287" s="450" t="s">
        <v>2691</v>
      </c>
      <c r="C3287" s="158"/>
      <c r="D3287" s="158"/>
      <c r="E3287" s="158"/>
      <c r="F3287" s="158"/>
      <c r="G3287" s="158"/>
      <c r="H3287" s="158"/>
      <c r="I3287" s="158"/>
      <c r="J3287" s="158"/>
      <c r="K3287" s="158"/>
      <c r="L3287" s="405"/>
    </row>
    <row r="3288" spans="1:12" ht="16.5" x14ac:dyDescent="0.25">
      <c r="A3288" s="464"/>
      <c r="B3288" s="451" t="s">
        <v>2692</v>
      </c>
      <c r="C3288" s="158"/>
      <c r="D3288" s="158"/>
      <c r="E3288" s="158"/>
      <c r="F3288" s="158"/>
      <c r="G3288" s="158"/>
      <c r="H3288" s="158"/>
      <c r="I3288" s="158"/>
      <c r="J3288" s="158"/>
      <c r="K3288" s="158"/>
      <c r="L3288" s="405"/>
    </row>
    <row r="3289" spans="1:12" ht="16.5" x14ac:dyDescent="0.25">
      <c r="A3289" s="464"/>
      <c r="B3289" s="451" t="s">
        <v>2693</v>
      </c>
      <c r="C3289" s="158"/>
      <c r="D3289" s="158"/>
      <c r="E3289" s="158"/>
      <c r="F3289" s="158"/>
      <c r="G3289" s="158"/>
      <c r="H3289" s="158"/>
      <c r="I3289" s="158"/>
      <c r="J3289" s="158"/>
      <c r="K3289" s="158"/>
      <c r="L3289" s="405"/>
    </row>
    <row r="3290" spans="1:12" ht="16.5" x14ac:dyDescent="0.25">
      <c r="A3290" s="464"/>
      <c r="B3290" s="451" t="s">
        <v>2694</v>
      </c>
      <c r="C3290" s="158"/>
      <c r="D3290" s="158"/>
      <c r="E3290" s="158"/>
      <c r="F3290" s="158"/>
      <c r="G3290" s="158"/>
      <c r="H3290" s="158"/>
      <c r="I3290" s="158"/>
      <c r="J3290" s="158"/>
      <c r="K3290" s="158"/>
      <c r="L3290" s="405"/>
    </row>
    <row r="3291" spans="1:12" ht="16.5" x14ac:dyDescent="0.25">
      <c r="A3291" s="464"/>
      <c r="B3291" s="451" t="s">
        <v>2695</v>
      </c>
      <c r="C3291" s="158"/>
      <c r="D3291" s="158"/>
      <c r="E3291" s="158"/>
      <c r="F3291" s="158"/>
      <c r="G3291" s="158"/>
      <c r="H3291" s="158"/>
      <c r="I3291" s="158"/>
      <c r="J3291" s="158"/>
      <c r="K3291" s="158"/>
      <c r="L3291" s="405"/>
    </row>
    <row r="3292" spans="1:12" ht="16.5" x14ac:dyDescent="0.25">
      <c r="A3292" s="464"/>
      <c r="B3292" s="450" t="s">
        <v>2696</v>
      </c>
      <c r="C3292" s="158"/>
      <c r="D3292" s="158"/>
      <c r="E3292" s="158"/>
      <c r="F3292" s="158"/>
      <c r="G3292" s="158"/>
      <c r="H3292" s="158"/>
      <c r="I3292" s="158"/>
      <c r="J3292" s="158"/>
      <c r="K3292" s="158"/>
      <c r="L3292" s="405"/>
    </row>
    <row r="3293" spans="1:12" ht="16.5" x14ac:dyDescent="0.25">
      <c r="A3293" s="464"/>
      <c r="B3293" s="452" t="s">
        <v>2697</v>
      </c>
      <c r="C3293" s="158"/>
      <c r="D3293" s="158"/>
      <c r="E3293" s="158"/>
      <c r="F3293" s="158"/>
      <c r="G3293" s="158"/>
      <c r="H3293" s="158"/>
      <c r="I3293" s="158"/>
      <c r="J3293" s="158"/>
      <c r="K3293" s="158"/>
      <c r="L3293" s="405"/>
    </row>
    <row r="3294" spans="1:12" ht="16.5" x14ac:dyDescent="0.25">
      <c r="A3294" s="464">
        <v>10</v>
      </c>
      <c r="B3294" s="455" t="s">
        <v>2699</v>
      </c>
      <c r="C3294" s="158"/>
      <c r="D3294" s="456" t="s">
        <v>2296</v>
      </c>
      <c r="E3294" s="456" t="s">
        <v>30</v>
      </c>
      <c r="F3294" s="456">
        <v>1</v>
      </c>
      <c r="G3294" s="158"/>
      <c r="H3294" s="158"/>
      <c r="I3294" s="158"/>
      <c r="J3294" s="158"/>
      <c r="K3294" s="158"/>
      <c r="L3294" s="405" t="s">
        <v>2705</v>
      </c>
    </row>
    <row r="3295" spans="1:12" ht="16.5" x14ac:dyDescent="0.25">
      <c r="A3295" s="464"/>
      <c r="B3295" s="433" t="s">
        <v>2700</v>
      </c>
      <c r="C3295" s="158"/>
      <c r="D3295" s="158"/>
      <c r="E3295" s="158"/>
      <c r="F3295" s="158"/>
      <c r="G3295" s="158"/>
      <c r="H3295" s="158"/>
      <c r="I3295" s="158"/>
      <c r="J3295" s="158"/>
      <c r="K3295" s="158"/>
      <c r="L3295" s="405"/>
    </row>
    <row r="3296" spans="1:12" ht="16.5" x14ac:dyDescent="0.25">
      <c r="A3296" s="464"/>
      <c r="B3296" s="433" t="s">
        <v>2701</v>
      </c>
      <c r="C3296" s="158"/>
      <c r="D3296" s="158"/>
      <c r="E3296" s="158"/>
      <c r="F3296" s="158"/>
      <c r="G3296" s="158"/>
      <c r="H3296" s="158"/>
      <c r="I3296" s="158"/>
      <c r="J3296" s="158"/>
      <c r="K3296" s="158"/>
      <c r="L3296" s="405"/>
    </row>
    <row r="3297" spans="1:12" ht="16.5" x14ac:dyDescent="0.25">
      <c r="A3297" s="464"/>
      <c r="B3297" s="433" t="s">
        <v>2702</v>
      </c>
      <c r="C3297" s="158"/>
      <c r="D3297" s="158"/>
      <c r="E3297" s="158"/>
      <c r="F3297" s="158"/>
      <c r="G3297" s="158"/>
      <c r="H3297" s="158"/>
      <c r="I3297" s="158"/>
      <c r="J3297" s="158"/>
      <c r="K3297" s="158"/>
      <c r="L3297" s="405"/>
    </row>
    <row r="3298" spans="1:12" ht="16.5" x14ac:dyDescent="0.25">
      <c r="A3298" s="464"/>
      <c r="B3298" s="433" t="s">
        <v>2703</v>
      </c>
      <c r="C3298" s="158"/>
      <c r="D3298" s="158"/>
      <c r="E3298" s="158"/>
      <c r="F3298" s="158"/>
      <c r="G3298" s="158"/>
      <c r="H3298" s="158"/>
      <c r="I3298" s="158"/>
      <c r="J3298" s="158"/>
      <c r="K3298" s="158"/>
      <c r="L3298" s="405"/>
    </row>
    <row r="3299" spans="1:12" ht="16.5" x14ac:dyDescent="0.25">
      <c r="A3299" s="464"/>
      <c r="B3299" s="433" t="s">
        <v>2704</v>
      </c>
      <c r="C3299" s="158"/>
      <c r="D3299" s="158"/>
      <c r="E3299" s="158"/>
      <c r="F3299" s="158"/>
      <c r="G3299" s="158"/>
      <c r="H3299" s="158"/>
      <c r="I3299" s="158"/>
      <c r="J3299" s="158"/>
      <c r="K3299" s="158"/>
      <c r="L3299" s="405"/>
    </row>
    <row r="3300" spans="1:12" x14ac:dyDescent="0.25">
      <c r="A3300" s="158"/>
      <c r="B3300" s="158"/>
      <c r="C3300" s="158"/>
      <c r="D3300" s="158"/>
      <c r="E3300" s="158"/>
      <c r="F3300" s="158"/>
      <c r="G3300" s="158"/>
      <c r="H3300" s="158"/>
      <c r="I3300" s="158"/>
      <c r="J3300" s="158"/>
      <c r="K3300" s="158"/>
      <c r="L3300" s="158"/>
    </row>
    <row r="3301" spans="1:12" x14ac:dyDescent="0.25">
      <c r="A3301" s="158"/>
      <c r="B3301" s="158"/>
      <c r="C3301" s="158"/>
      <c r="D3301" s="158"/>
      <c r="E3301" s="158"/>
      <c r="F3301" s="158"/>
      <c r="G3301" s="158"/>
      <c r="H3301" s="158"/>
      <c r="I3301" s="158"/>
      <c r="J3301" s="158"/>
      <c r="K3301" s="158"/>
      <c r="L3301" s="158"/>
    </row>
    <row r="3302" spans="1:12" x14ac:dyDescent="0.25">
      <c r="A3302" s="158"/>
      <c r="B3302" s="158"/>
      <c r="C3302" s="158"/>
      <c r="D3302" s="158"/>
      <c r="E3302" s="158"/>
      <c r="F3302" s="158"/>
      <c r="G3302" s="158"/>
      <c r="H3302" s="158"/>
      <c r="I3302" s="158"/>
      <c r="J3302" s="158"/>
      <c r="K3302" s="158"/>
      <c r="L3302" s="158"/>
    </row>
    <row r="3303" spans="1:12" x14ac:dyDescent="0.25">
      <c r="A3303" s="158"/>
      <c r="B3303" s="158"/>
      <c r="C3303" s="158"/>
      <c r="D3303" s="158"/>
      <c r="E3303" s="158"/>
      <c r="F3303" s="158"/>
      <c r="G3303" s="158"/>
      <c r="H3303" s="158"/>
      <c r="I3303" s="158"/>
      <c r="J3303" s="158"/>
      <c r="K3303" s="158"/>
      <c r="L3303" s="158"/>
    </row>
    <row r="3304" spans="1:12" x14ac:dyDescent="0.25">
      <c r="A3304" s="158"/>
      <c r="B3304" s="158"/>
      <c r="C3304" s="158"/>
      <c r="D3304" s="158"/>
      <c r="E3304" s="158"/>
      <c r="F3304" s="158"/>
      <c r="G3304" s="158"/>
      <c r="H3304" s="158"/>
      <c r="I3304" s="158"/>
      <c r="J3304" s="158"/>
      <c r="K3304" s="158"/>
      <c r="L3304" s="158"/>
    </row>
    <row r="3305" spans="1:12" x14ac:dyDescent="0.25">
      <c r="A3305" s="158"/>
      <c r="B3305" s="158"/>
      <c r="C3305" s="158"/>
      <c r="D3305" s="158"/>
      <c r="E3305" s="158"/>
      <c r="F3305" s="158"/>
      <c r="G3305" s="158"/>
      <c r="H3305" s="158"/>
      <c r="I3305" s="158"/>
      <c r="J3305" s="158"/>
      <c r="K3305" s="158"/>
      <c r="L3305" s="158"/>
    </row>
    <row r="3306" spans="1:12" x14ac:dyDescent="0.25">
      <c r="A3306" s="158"/>
      <c r="B3306" s="158"/>
      <c r="C3306" s="158"/>
      <c r="D3306" s="158"/>
      <c r="E3306" s="158"/>
      <c r="F3306" s="158"/>
      <c r="G3306" s="158"/>
      <c r="H3306" s="158"/>
      <c r="I3306" s="158"/>
      <c r="J3306" s="158"/>
      <c r="K3306" s="158"/>
      <c r="L3306" s="158"/>
    </row>
    <row r="3307" spans="1:12" x14ac:dyDescent="0.25">
      <c r="A3307" s="158"/>
      <c r="B3307" s="158"/>
      <c r="C3307" s="158"/>
      <c r="D3307" s="158"/>
      <c r="E3307" s="158"/>
      <c r="F3307" s="158"/>
      <c r="G3307" s="158"/>
      <c r="H3307" s="158"/>
      <c r="I3307" s="158"/>
      <c r="J3307" s="158"/>
      <c r="K3307" s="158"/>
      <c r="L3307" s="158"/>
    </row>
    <row r="3308" spans="1:12" x14ac:dyDescent="0.25">
      <c r="A3308" s="158"/>
      <c r="B3308" s="158"/>
      <c r="C3308" s="158"/>
      <c r="D3308" s="158"/>
      <c r="E3308" s="158"/>
      <c r="F3308" s="158"/>
      <c r="G3308" s="158"/>
      <c r="H3308" s="158"/>
      <c r="I3308" s="158"/>
      <c r="J3308" s="158"/>
      <c r="K3308" s="158"/>
      <c r="L3308" s="158"/>
    </row>
    <row r="3309" spans="1:12" x14ac:dyDescent="0.25">
      <c r="A3309" s="158"/>
      <c r="B3309" s="158"/>
      <c r="C3309" s="158"/>
      <c r="D3309" s="158"/>
      <c r="E3309" s="158"/>
      <c r="F3309" s="158"/>
      <c r="G3309" s="158"/>
      <c r="H3309" s="158"/>
      <c r="I3309" s="158"/>
      <c r="J3309" s="158"/>
      <c r="K3309" s="158"/>
      <c r="L3309" s="158"/>
    </row>
    <row r="3310" spans="1:12" x14ac:dyDescent="0.25">
      <c r="A3310" s="158"/>
      <c r="B3310" s="158"/>
      <c r="C3310" s="158"/>
      <c r="D3310" s="158"/>
      <c r="E3310" s="158"/>
      <c r="F3310" s="158"/>
      <c r="G3310" s="158"/>
      <c r="H3310" s="158"/>
      <c r="I3310" s="158"/>
      <c r="J3310" s="158"/>
      <c r="K3310" s="158"/>
      <c r="L3310" s="158"/>
    </row>
    <row r="3311" spans="1:12" x14ac:dyDescent="0.25">
      <c r="A3311" s="158"/>
      <c r="B3311" s="158"/>
      <c r="C3311" s="158"/>
      <c r="D3311" s="158"/>
      <c r="E3311" s="158"/>
      <c r="F3311" s="158"/>
      <c r="G3311" s="158"/>
      <c r="H3311" s="158"/>
      <c r="I3311" s="158"/>
      <c r="J3311" s="158"/>
      <c r="K3311" s="158"/>
      <c r="L3311" s="158"/>
    </row>
    <row r="3312" spans="1:12" x14ac:dyDescent="0.25">
      <c r="A3312" s="158"/>
      <c r="B3312" s="158"/>
      <c r="C3312" s="158"/>
      <c r="D3312" s="158"/>
      <c r="E3312" s="158"/>
      <c r="F3312" s="158"/>
      <c r="G3312" s="158"/>
      <c r="H3312" s="158"/>
      <c r="I3312" s="158"/>
      <c r="J3312" s="158"/>
      <c r="K3312" s="158"/>
      <c r="L3312" s="158"/>
    </row>
    <row r="3313" spans="1:12" x14ac:dyDescent="0.25">
      <c r="A3313" s="158"/>
      <c r="B3313" s="158"/>
      <c r="C3313" s="158"/>
      <c r="D3313" s="158"/>
      <c r="E3313" s="158"/>
      <c r="F3313" s="158"/>
      <c r="G3313" s="158"/>
      <c r="H3313" s="158"/>
      <c r="I3313" s="158"/>
      <c r="J3313" s="158"/>
      <c r="K3313" s="158"/>
      <c r="L3313" s="158"/>
    </row>
    <row r="3314" spans="1:12" x14ac:dyDescent="0.25">
      <c r="A3314" s="158"/>
      <c r="B3314" s="158"/>
      <c r="C3314" s="158"/>
      <c r="D3314" s="158"/>
      <c r="E3314" s="158"/>
      <c r="F3314" s="158"/>
      <c r="G3314" s="158"/>
      <c r="H3314" s="158"/>
      <c r="I3314" s="158"/>
      <c r="J3314" s="158"/>
      <c r="K3314" s="158"/>
      <c r="L3314" s="158"/>
    </row>
    <row r="3315" spans="1:12" x14ac:dyDescent="0.25">
      <c r="A3315" s="158"/>
      <c r="B3315" s="158"/>
      <c r="C3315" s="158"/>
      <c r="D3315" s="158"/>
      <c r="E3315" s="158"/>
      <c r="F3315" s="158"/>
      <c r="G3315" s="158"/>
      <c r="H3315" s="158"/>
      <c r="I3315" s="158"/>
      <c r="J3315" s="158"/>
      <c r="K3315" s="158"/>
      <c r="L3315" s="158"/>
    </row>
    <row r="3316" spans="1:12" x14ac:dyDescent="0.25">
      <c r="A3316" s="158"/>
      <c r="B3316" s="158"/>
      <c r="C3316" s="158"/>
      <c r="D3316" s="158"/>
      <c r="E3316" s="158"/>
      <c r="F3316" s="158"/>
      <c r="G3316" s="158"/>
      <c r="H3316" s="158"/>
      <c r="I3316" s="158"/>
      <c r="J3316" s="158"/>
      <c r="K3316" s="158"/>
      <c r="L3316" s="158"/>
    </row>
    <row r="3317" spans="1:12" x14ac:dyDescent="0.25">
      <c r="A3317" s="158"/>
      <c r="B3317" s="158"/>
      <c r="C3317" s="158"/>
      <c r="D3317" s="158"/>
      <c r="E3317" s="158"/>
      <c r="F3317" s="158"/>
      <c r="G3317" s="158"/>
      <c r="H3317" s="158"/>
      <c r="I3317" s="158"/>
      <c r="J3317" s="158"/>
      <c r="K3317" s="158"/>
      <c r="L3317" s="158"/>
    </row>
    <row r="3318" spans="1:12" x14ac:dyDescent="0.25">
      <c r="A3318" s="158"/>
      <c r="B3318" s="158"/>
      <c r="C3318" s="158"/>
      <c r="D3318" s="158"/>
      <c r="E3318" s="158"/>
      <c r="F3318" s="158"/>
      <c r="G3318" s="158"/>
      <c r="H3318" s="158"/>
      <c r="I3318" s="158"/>
      <c r="J3318" s="158"/>
      <c r="K3318" s="158"/>
      <c r="L3318" s="158"/>
    </row>
    <row r="3319" spans="1:12" x14ac:dyDescent="0.25">
      <c r="A3319" s="158"/>
      <c r="B3319" s="158"/>
      <c r="C3319" s="158"/>
      <c r="D3319" s="158"/>
      <c r="E3319" s="158"/>
      <c r="F3319" s="158"/>
      <c r="G3319" s="158"/>
      <c r="H3319" s="158"/>
      <c r="I3319" s="158"/>
      <c r="J3319" s="158"/>
      <c r="K3319" s="158"/>
      <c r="L3319" s="158"/>
    </row>
    <row r="3320" spans="1:12" x14ac:dyDescent="0.25">
      <c r="A3320" s="158"/>
      <c r="B3320" s="158"/>
      <c r="C3320" s="158"/>
      <c r="D3320" s="158"/>
      <c r="E3320" s="158"/>
      <c r="F3320" s="158"/>
      <c r="G3320" s="158"/>
      <c r="H3320" s="158"/>
      <c r="I3320" s="158"/>
      <c r="J3320" s="158"/>
      <c r="K3320" s="158"/>
      <c r="L3320" s="158"/>
    </row>
    <row r="3321" spans="1:12" x14ac:dyDescent="0.25">
      <c r="A3321" s="158"/>
      <c r="B3321" s="158"/>
      <c r="C3321" s="158"/>
      <c r="D3321" s="158"/>
      <c r="E3321" s="158"/>
      <c r="F3321" s="158"/>
      <c r="G3321" s="158"/>
      <c r="H3321" s="158"/>
      <c r="I3321" s="158"/>
      <c r="J3321" s="158"/>
      <c r="K3321" s="158"/>
      <c r="L3321" s="158"/>
    </row>
    <row r="3322" spans="1:12" x14ac:dyDescent="0.25">
      <c r="A3322" s="158"/>
      <c r="B3322" s="158"/>
      <c r="C3322" s="158"/>
      <c r="D3322" s="158"/>
      <c r="E3322" s="158"/>
      <c r="F3322" s="158"/>
      <c r="G3322" s="158"/>
      <c r="H3322" s="158"/>
      <c r="I3322" s="158"/>
      <c r="J3322" s="158"/>
      <c r="K3322" s="158"/>
      <c r="L3322" s="158"/>
    </row>
    <row r="3323" spans="1:12" x14ac:dyDescent="0.25">
      <c r="A3323" s="158"/>
      <c r="B3323" s="158"/>
      <c r="C3323" s="158"/>
      <c r="D3323" s="158"/>
      <c r="E3323" s="158"/>
      <c r="F3323" s="158"/>
      <c r="G3323" s="158"/>
      <c r="H3323" s="158"/>
      <c r="I3323" s="158"/>
      <c r="J3323" s="158"/>
      <c r="K3323" s="158"/>
      <c r="L3323" s="158"/>
    </row>
    <row r="3324" spans="1:12" x14ac:dyDescent="0.25">
      <c r="A3324" s="158"/>
      <c r="B3324" s="158"/>
      <c r="C3324" s="158"/>
      <c r="D3324" s="158"/>
      <c r="E3324" s="158"/>
      <c r="F3324" s="158"/>
      <c r="G3324" s="158"/>
      <c r="H3324" s="158"/>
      <c r="I3324" s="158"/>
      <c r="J3324" s="158"/>
      <c r="K3324" s="158"/>
      <c r="L3324" s="158"/>
    </row>
    <row r="3325" spans="1:12" x14ac:dyDescent="0.25">
      <c r="A3325" s="158"/>
      <c r="B3325" s="158"/>
      <c r="C3325" s="158"/>
      <c r="D3325" s="158"/>
      <c r="E3325" s="158"/>
      <c r="F3325" s="158"/>
      <c r="G3325" s="158"/>
      <c r="H3325" s="158"/>
      <c r="I3325" s="158"/>
      <c r="J3325" s="158"/>
      <c r="K3325" s="158"/>
      <c r="L3325" s="158"/>
    </row>
    <row r="3326" spans="1:12" x14ac:dyDescent="0.25">
      <c r="A3326" s="158"/>
      <c r="B3326" s="158"/>
      <c r="C3326" s="158"/>
      <c r="D3326" s="158"/>
      <c r="E3326" s="158"/>
      <c r="F3326" s="158"/>
      <c r="G3326" s="158"/>
      <c r="H3326" s="158"/>
      <c r="I3326" s="158"/>
      <c r="J3326" s="158"/>
      <c r="K3326" s="158"/>
      <c r="L3326" s="158"/>
    </row>
    <row r="3327" spans="1:12" x14ac:dyDescent="0.25">
      <c r="A3327" s="158"/>
      <c r="B3327" s="158"/>
      <c r="C3327" s="158"/>
      <c r="D3327" s="158"/>
      <c r="E3327" s="158"/>
      <c r="F3327" s="158"/>
      <c r="G3327" s="158"/>
      <c r="H3327" s="158"/>
      <c r="I3327" s="158"/>
      <c r="J3327" s="158"/>
      <c r="K3327" s="158"/>
      <c r="L3327" s="158"/>
    </row>
    <row r="3328" spans="1:12" x14ac:dyDescent="0.25">
      <c r="A3328" s="158"/>
      <c r="B3328" s="158"/>
      <c r="C3328" s="158"/>
      <c r="D3328" s="158"/>
      <c r="E3328" s="158"/>
      <c r="F3328" s="158"/>
      <c r="G3328" s="158"/>
      <c r="H3328" s="158"/>
      <c r="I3328" s="158"/>
      <c r="J3328" s="158"/>
      <c r="K3328" s="158"/>
      <c r="L3328" s="158"/>
    </row>
    <row r="3329" spans="1:12" x14ac:dyDescent="0.25">
      <c r="A3329" s="158"/>
      <c r="B3329" s="158"/>
      <c r="C3329" s="158"/>
      <c r="D3329" s="158"/>
      <c r="E3329" s="158"/>
      <c r="F3329" s="158"/>
      <c r="G3329" s="158"/>
      <c r="H3329" s="158"/>
      <c r="I3329" s="158"/>
      <c r="J3329" s="158"/>
      <c r="K3329" s="158"/>
      <c r="L3329" s="158"/>
    </row>
    <row r="3330" spans="1:12" x14ac:dyDescent="0.25">
      <c r="A3330" s="158"/>
      <c r="B3330" s="158"/>
      <c r="C3330" s="158"/>
      <c r="D3330" s="158"/>
      <c r="E3330" s="158"/>
      <c r="F3330" s="158"/>
      <c r="G3330" s="158"/>
      <c r="H3330" s="158"/>
      <c r="I3330" s="158"/>
      <c r="J3330" s="158"/>
      <c r="K3330" s="158"/>
      <c r="L3330" s="158"/>
    </row>
    <row r="3331" spans="1:12" x14ac:dyDescent="0.25">
      <c r="A3331" s="158"/>
      <c r="B3331" s="158"/>
      <c r="C3331" s="158"/>
      <c r="D3331" s="158"/>
      <c r="E3331" s="158"/>
      <c r="F3331" s="158"/>
      <c r="G3331" s="158"/>
      <c r="H3331" s="158"/>
      <c r="I3331" s="158"/>
      <c r="J3331" s="158"/>
      <c r="K3331" s="158"/>
      <c r="L3331" s="158"/>
    </row>
  </sheetData>
  <mergeCells count="92">
    <mergeCell ref="L3243:L3249"/>
    <mergeCell ref="L3233:L3242"/>
    <mergeCell ref="L3226:L3232"/>
    <mergeCell ref="L3219:L3225"/>
    <mergeCell ref="L3211:L3218"/>
    <mergeCell ref="L3294:L3299"/>
    <mergeCell ref="L3278:L3293"/>
    <mergeCell ref="L3275:L3277"/>
    <mergeCell ref="L3263:L3274"/>
    <mergeCell ref="L3250:L3262"/>
    <mergeCell ref="A2235:A2236"/>
    <mergeCell ref="B2235:B2236"/>
    <mergeCell ref="C2235:C2236"/>
    <mergeCell ref="E2235:E2236"/>
    <mergeCell ref="A2599:A2601"/>
    <mergeCell ref="D2599:D2601"/>
    <mergeCell ref="A2202:A2203"/>
    <mergeCell ref="B2202:B2203"/>
    <mergeCell ref="C2202:C2203"/>
    <mergeCell ref="E2202:E2203"/>
    <mergeCell ref="E2209:E2210"/>
    <mergeCell ref="A2209:A2210"/>
    <mergeCell ref="C2209:C2210"/>
    <mergeCell ref="D2209:D2210"/>
    <mergeCell ref="A2119:A2120"/>
    <mergeCell ref="C2119:C2120"/>
    <mergeCell ref="D2119:D2120"/>
    <mergeCell ref="E2119:E2120"/>
    <mergeCell ref="D2130:E2132"/>
    <mergeCell ref="A2014:A2015"/>
    <mergeCell ref="B2014:B2015"/>
    <mergeCell ref="C2014:C2015"/>
    <mergeCell ref="E2014:E2015"/>
    <mergeCell ref="A2111:A2112"/>
    <mergeCell ref="B2111:B2112"/>
    <mergeCell ref="C2111:C2112"/>
    <mergeCell ref="E2111:E2112"/>
    <mergeCell ref="A1915:A1916"/>
    <mergeCell ref="B1915:B1916"/>
    <mergeCell ref="C1915:C1916"/>
    <mergeCell ref="E1915:E1916"/>
    <mergeCell ref="D1961:D1966"/>
    <mergeCell ref="A1725:A1726"/>
    <mergeCell ref="B1725:B1726"/>
    <mergeCell ref="C1725:C1726"/>
    <mergeCell ref="E1725:E1726"/>
    <mergeCell ref="A1895:A1896"/>
    <mergeCell ref="B1895:B1896"/>
    <mergeCell ref="C1895:C1896"/>
    <mergeCell ref="E1895:E1896"/>
    <mergeCell ref="A1528:A1529"/>
    <mergeCell ref="B1528:B1529"/>
    <mergeCell ref="C1528:C1529"/>
    <mergeCell ref="E1528:E1529"/>
    <mergeCell ref="A1624:A1625"/>
    <mergeCell ref="B1624:B1625"/>
    <mergeCell ref="C1624:C1625"/>
    <mergeCell ref="E1624:E1625"/>
    <mergeCell ref="A1209:A1210"/>
    <mergeCell ref="B1209:B1210"/>
    <mergeCell ref="C1209:C1210"/>
    <mergeCell ref="E1209:E1210"/>
    <mergeCell ref="A1299:A1300"/>
    <mergeCell ref="B1299:B1300"/>
    <mergeCell ref="C1299:C1300"/>
    <mergeCell ref="E1299:E1300"/>
    <mergeCell ref="B1147:D1147"/>
    <mergeCell ref="B1160:D1160"/>
    <mergeCell ref="B1172:D1172"/>
    <mergeCell ref="B1185:D1185"/>
    <mergeCell ref="B1197:D1197"/>
    <mergeCell ref="L3090:L3097"/>
    <mergeCell ref="L9:L10"/>
    <mergeCell ref="G1:L1"/>
    <mergeCell ref="G2:L2"/>
    <mergeCell ref="H3:J3"/>
    <mergeCell ref="A5:L5"/>
    <mergeCell ref="I7:L7"/>
    <mergeCell ref="A9:A10"/>
    <mergeCell ref="B9:B10"/>
    <mergeCell ref="C9:C10"/>
    <mergeCell ref="D9:D10"/>
    <mergeCell ref="E9:E10"/>
    <mergeCell ref="F9:F10"/>
    <mergeCell ref="G9:G10"/>
    <mergeCell ref="H9:H10"/>
    <mergeCell ref="I9:K9"/>
    <mergeCell ref="L3099:L3112"/>
    <mergeCell ref="L3116:L3117"/>
    <mergeCell ref="L3119:L3134"/>
    <mergeCell ref="L3136:L3144"/>
    <mergeCell ref="L3146:L3157"/>
  </mergeCells>
  <hyperlinks>
    <hyperlink ref="B3264" r:id="rId1" display="https://ark.intel.com/content/www/vn/vi/ark/products/84688/intel-xeon-processor-e7-8893-v3-45m-cache-3-20-ghz.html"/>
  </hyperlinks>
  <pageMargins left="0.54427083333333337" right="0.22200520833333334" top="0.75" bottom="0.75" header="0.3" footer="0.3"/>
  <pageSetup paperSize="9" scale="57" fitToWidth="0" fitToHeight="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N34"/>
  <sheetViews>
    <sheetView topLeftCell="A7" workbookViewId="0">
      <selection activeCell="M15" sqref="M15"/>
    </sheetView>
  </sheetViews>
  <sheetFormatPr defaultRowHeight="15" x14ac:dyDescent="0.25"/>
  <cols>
    <col min="3" max="3" width="18.5703125" customWidth="1"/>
    <col min="4" max="4" width="18" bestFit="1" customWidth="1"/>
    <col min="5" max="5" width="13.7109375" customWidth="1"/>
    <col min="11" max="11" width="11.5703125" style="160" bestFit="1" customWidth="1"/>
    <col min="12" max="12" width="13.28515625" style="207" bestFit="1" customWidth="1"/>
    <col min="13" max="13" width="15.28515625" bestFit="1" customWidth="1"/>
    <col min="14" max="14" width="18" bestFit="1" customWidth="1"/>
  </cols>
  <sheetData>
    <row r="1" spans="3:13" ht="15.75" thickBot="1" x14ac:dyDescent="0.3">
      <c r="H1" s="134">
        <v>29.821999999999999</v>
      </c>
      <c r="I1" s="134">
        <v>89.465000000000003</v>
      </c>
      <c r="J1" s="204">
        <v>3</v>
      </c>
      <c r="K1" s="160">
        <v>29822</v>
      </c>
      <c r="L1" s="207">
        <f>+K1*J1</f>
        <v>89466</v>
      </c>
    </row>
    <row r="2" spans="3:13" ht="15.75" thickBot="1" x14ac:dyDescent="0.3">
      <c r="H2" s="134">
        <v>25.241</v>
      </c>
      <c r="I2" s="134">
        <v>75.724000000000004</v>
      </c>
      <c r="J2" s="204">
        <v>3</v>
      </c>
      <c r="K2" s="160">
        <v>25241</v>
      </c>
      <c r="L2" s="207">
        <f t="shared" ref="L2:L31" si="0">+K2*J2</f>
        <v>75723</v>
      </c>
    </row>
    <row r="3" spans="3:13" ht="15.75" thickBot="1" x14ac:dyDescent="0.3">
      <c r="H3" s="134">
        <v>25.998000000000001</v>
      </c>
      <c r="I3" s="134">
        <v>77.992999999999995</v>
      </c>
      <c r="J3" s="204">
        <v>3</v>
      </c>
      <c r="K3" s="160">
        <v>25998</v>
      </c>
      <c r="L3" s="207">
        <f t="shared" si="0"/>
        <v>77994</v>
      </c>
    </row>
    <row r="4" spans="3:13" ht="15.75" thickBot="1" x14ac:dyDescent="0.3">
      <c r="H4" s="134">
        <v>21.553000000000001</v>
      </c>
      <c r="I4" s="134">
        <v>64.658000000000001</v>
      </c>
      <c r="J4" s="204">
        <v>3</v>
      </c>
      <c r="K4" s="160">
        <v>21553</v>
      </c>
      <c r="L4" s="207">
        <f t="shared" si="0"/>
        <v>64659</v>
      </c>
    </row>
    <row r="5" spans="3:13" ht="15.75" thickBot="1" x14ac:dyDescent="0.3">
      <c r="H5" s="134">
        <v>25.998000000000001</v>
      </c>
      <c r="I5" s="134">
        <v>77.992999999999995</v>
      </c>
      <c r="J5" s="204">
        <v>3</v>
      </c>
      <c r="K5" s="160">
        <v>25998</v>
      </c>
      <c r="L5" s="207">
        <f t="shared" si="0"/>
        <v>77994</v>
      </c>
    </row>
    <row r="6" spans="3:13" ht="15.75" thickBot="1" x14ac:dyDescent="0.3">
      <c r="H6" s="134">
        <v>138.9</v>
      </c>
      <c r="I6" s="134">
        <v>416.7</v>
      </c>
      <c r="J6" s="204">
        <v>3</v>
      </c>
      <c r="K6" s="160">
        <v>138900</v>
      </c>
      <c r="L6" s="207">
        <f t="shared" si="0"/>
        <v>416700</v>
      </c>
    </row>
    <row r="7" spans="3:13" ht="15.75" thickBot="1" x14ac:dyDescent="0.3">
      <c r="H7" s="134">
        <v>26.428999999999998</v>
      </c>
      <c r="I7" s="134">
        <v>79.286000000000001</v>
      </c>
      <c r="J7" s="204">
        <v>3</v>
      </c>
      <c r="K7" s="160">
        <v>26429</v>
      </c>
      <c r="L7" s="207">
        <f t="shared" si="0"/>
        <v>79287</v>
      </c>
    </row>
    <row r="8" spans="3:13" ht="15.75" thickBot="1" x14ac:dyDescent="0.3">
      <c r="H8" s="134">
        <v>39.244</v>
      </c>
      <c r="I8" s="134">
        <v>117.732</v>
      </c>
      <c r="J8" s="204">
        <v>3</v>
      </c>
      <c r="K8" s="160">
        <v>39244</v>
      </c>
      <c r="L8" s="207">
        <f t="shared" si="0"/>
        <v>117732</v>
      </c>
    </row>
    <row r="9" spans="3:13" ht="15.75" thickBot="1" x14ac:dyDescent="0.3">
      <c r="H9" s="187" t="s">
        <v>1588</v>
      </c>
      <c r="I9" s="187" t="s">
        <v>1595</v>
      </c>
      <c r="J9" s="205">
        <v>2</v>
      </c>
      <c r="K9" s="209">
        <v>2880</v>
      </c>
      <c r="L9" s="207">
        <f t="shared" si="0"/>
        <v>5760</v>
      </c>
      <c r="M9" s="160">
        <f>+K9*27300</f>
        <v>78624000</v>
      </c>
    </row>
    <row r="10" spans="3:13" ht="15.75" thickBot="1" x14ac:dyDescent="0.3">
      <c r="H10" s="187" t="s">
        <v>1589</v>
      </c>
      <c r="I10" s="187" t="s">
        <v>1596</v>
      </c>
      <c r="J10" s="205">
        <v>8</v>
      </c>
      <c r="K10" s="207">
        <v>85</v>
      </c>
      <c r="L10" s="207">
        <f t="shared" si="0"/>
        <v>680</v>
      </c>
      <c r="M10" s="160">
        <f t="shared" ref="M10:M15" si="1">+K10*27300</f>
        <v>2320500</v>
      </c>
    </row>
    <row r="11" spans="3:13" ht="15.75" thickBot="1" x14ac:dyDescent="0.3">
      <c r="H11" s="187" t="s">
        <v>1590</v>
      </c>
      <c r="I11" s="187" t="s">
        <v>1597</v>
      </c>
      <c r="J11" s="205">
        <v>2</v>
      </c>
      <c r="K11" s="207">
        <v>295</v>
      </c>
      <c r="L11" s="207">
        <f t="shared" si="0"/>
        <v>590</v>
      </c>
      <c r="M11" s="160">
        <f t="shared" si="1"/>
        <v>8053500</v>
      </c>
    </row>
    <row r="12" spans="3:13" ht="17.25" thickBot="1" x14ac:dyDescent="0.3">
      <c r="C12" s="153">
        <v>40027341900</v>
      </c>
      <c r="D12" s="135">
        <v>1466203</v>
      </c>
      <c r="E12">
        <f>+C12/D12</f>
        <v>27300</v>
      </c>
      <c r="H12" s="187" t="s">
        <v>1591</v>
      </c>
      <c r="I12" s="187" t="s">
        <v>1598</v>
      </c>
      <c r="J12" s="205">
        <v>8</v>
      </c>
      <c r="K12" s="207">
        <v>258</v>
      </c>
      <c r="L12" s="207">
        <f t="shared" si="0"/>
        <v>2064</v>
      </c>
      <c r="M12" s="160">
        <f t="shared" si="1"/>
        <v>7043400</v>
      </c>
    </row>
    <row r="13" spans="3:13" ht="15.75" thickBot="1" x14ac:dyDescent="0.3">
      <c r="C13" s="160">
        <v>40027358280.000008</v>
      </c>
      <c r="H13" s="187" t="s">
        <v>1592</v>
      </c>
      <c r="I13" s="187" t="s">
        <v>1599</v>
      </c>
      <c r="J13" s="205">
        <v>2</v>
      </c>
      <c r="K13" s="207">
        <v>240</v>
      </c>
      <c r="L13" s="207">
        <f t="shared" si="0"/>
        <v>480</v>
      </c>
      <c r="M13" s="160">
        <f t="shared" si="1"/>
        <v>6552000</v>
      </c>
    </row>
    <row r="14" spans="3:13" ht="15.75" thickBot="1" x14ac:dyDescent="0.3">
      <c r="C14" s="152">
        <f>+C13-C12</f>
        <v>16380.000007629395</v>
      </c>
      <c r="D14">
        <f>+C14/2</f>
        <v>8190.0000038146973</v>
      </c>
      <c r="H14" s="187" t="s">
        <v>1593</v>
      </c>
      <c r="I14" s="187" t="s">
        <v>1600</v>
      </c>
      <c r="J14" s="205">
        <v>2</v>
      </c>
      <c r="K14" s="207">
        <v>5475</v>
      </c>
      <c r="L14" s="207">
        <f t="shared" si="0"/>
        <v>10950</v>
      </c>
      <c r="M14" s="160">
        <f t="shared" si="1"/>
        <v>149467500</v>
      </c>
    </row>
    <row r="15" spans="3:13" ht="16.5" thickBot="1" x14ac:dyDescent="0.3">
      <c r="D15" s="154">
        <v>20360340</v>
      </c>
      <c r="H15" s="187" t="s">
        <v>1594</v>
      </c>
      <c r="I15" s="187" t="s">
        <v>1601</v>
      </c>
      <c r="J15" s="205">
        <v>2</v>
      </c>
      <c r="K15" s="207">
        <v>5050</v>
      </c>
      <c r="L15" s="207">
        <f t="shared" si="0"/>
        <v>10100</v>
      </c>
      <c r="M15" s="160">
        <f t="shared" si="1"/>
        <v>137865000</v>
      </c>
    </row>
    <row r="16" spans="3:13" ht="15.75" thickBot="1" x14ac:dyDescent="0.3">
      <c r="D16" s="161">
        <v>30394618800</v>
      </c>
      <c r="E16">
        <v>27300</v>
      </c>
      <c r="H16" s="148">
        <v>702</v>
      </c>
      <c r="I16" s="134">
        <v>2.1059999999999999</v>
      </c>
      <c r="J16" s="204">
        <v>3</v>
      </c>
      <c r="K16" s="160">
        <v>702</v>
      </c>
      <c r="L16" s="207">
        <f t="shared" si="0"/>
        <v>2106</v>
      </c>
    </row>
    <row r="17" spans="4:14" ht="15.75" thickBot="1" x14ac:dyDescent="0.3">
      <c r="D17" s="160">
        <v>29573457186</v>
      </c>
      <c r="H17" s="186">
        <v>4.05</v>
      </c>
      <c r="I17" s="186">
        <v>32.4</v>
      </c>
      <c r="J17" s="206">
        <v>8</v>
      </c>
      <c r="K17" s="160">
        <v>4050</v>
      </c>
      <c r="L17" s="207">
        <f t="shared" si="0"/>
        <v>32400</v>
      </c>
    </row>
    <row r="18" spans="4:14" ht="15.75" thickBot="1" x14ac:dyDescent="0.3">
      <c r="D18" s="161">
        <f>+D16-D17</f>
        <v>821161614</v>
      </c>
      <c r="H18" s="134">
        <v>3.3860000000000001</v>
      </c>
      <c r="I18" s="134">
        <v>10.157</v>
      </c>
      <c r="J18" s="204">
        <v>3</v>
      </c>
      <c r="K18" s="160">
        <v>3386</v>
      </c>
      <c r="L18" s="207">
        <f t="shared" si="0"/>
        <v>10158</v>
      </c>
    </row>
    <row r="19" spans="4:14" ht="15.75" thickBot="1" x14ac:dyDescent="0.3">
      <c r="H19" s="134">
        <v>2.032</v>
      </c>
      <c r="I19" s="134">
        <v>6.0960000000000001</v>
      </c>
      <c r="J19" s="204">
        <v>3</v>
      </c>
      <c r="K19" s="160">
        <v>2032</v>
      </c>
      <c r="L19" s="207">
        <f t="shared" si="0"/>
        <v>6096</v>
      </c>
    </row>
    <row r="20" spans="4:14" ht="15.75" thickBot="1" x14ac:dyDescent="0.3">
      <c r="H20" s="134">
        <v>224</v>
      </c>
      <c r="I20" s="134">
        <v>671</v>
      </c>
      <c r="J20" s="204">
        <v>3</v>
      </c>
      <c r="K20" s="160">
        <v>224</v>
      </c>
      <c r="L20" s="207">
        <f t="shared" si="0"/>
        <v>672</v>
      </c>
    </row>
    <row r="21" spans="4:14" ht="15.75" thickBot="1" x14ac:dyDescent="0.3">
      <c r="H21" s="134">
        <v>678</v>
      </c>
      <c r="I21" s="134">
        <v>2.0329999999999999</v>
      </c>
      <c r="J21" s="204">
        <v>3</v>
      </c>
      <c r="K21" s="160">
        <v>678</v>
      </c>
      <c r="L21" s="207">
        <f t="shared" si="0"/>
        <v>2034</v>
      </c>
    </row>
    <row r="22" spans="4:14" ht="15.75" thickBot="1" x14ac:dyDescent="0.3">
      <c r="H22" s="148">
        <v>588</v>
      </c>
      <c r="I22" s="134">
        <v>1.764</v>
      </c>
      <c r="J22" s="204">
        <v>3</v>
      </c>
      <c r="K22" s="160">
        <v>558</v>
      </c>
      <c r="L22" s="207">
        <f t="shared" si="0"/>
        <v>1674</v>
      </c>
    </row>
    <row r="23" spans="4:14" ht="15.75" thickBot="1" x14ac:dyDescent="0.3">
      <c r="H23" s="148">
        <v>1.1339999999999999</v>
      </c>
      <c r="I23" s="134">
        <v>3.4020000000000001</v>
      </c>
      <c r="J23" s="204">
        <v>3</v>
      </c>
      <c r="K23" s="160">
        <v>1134</v>
      </c>
      <c r="L23" s="207">
        <f t="shared" si="0"/>
        <v>3402</v>
      </c>
    </row>
    <row r="24" spans="4:14" ht="15.75" thickBot="1" x14ac:dyDescent="0.3">
      <c r="H24" s="148">
        <v>345</v>
      </c>
      <c r="I24" s="134">
        <v>1.38</v>
      </c>
      <c r="J24" s="204">
        <v>4</v>
      </c>
      <c r="K24" s="160">
        <v>345</v>
      </c>
      <c r="L24" s="207">
        <f t="shared" si="0"/>
        <v>1380</v>
      </c>
    </row>
    <row r="25" spans="4:14" ht="15.75" thickBot="1" x14ac:dyDescent="0.3">
      <c r="H25" s="134">
        <v>150</v>
      </c>
      <c r="I25" s="134">
        <v>600</v>
      </c>
      <c r="J25" s="204">
        <v>4</v>
      </c>
      <c r="K25" s="160">
        <v>150</v>
      </c>
      <c r="L25" s="207">
        <f t="shared" si="0"/>
        <v>600</v>
      </c>
    </row>
    <row r="26" spans="4:14" ht="15.75" thickBot="1" x14ac:dyDescent="0.3">
      <c r="H26" s="134">
        <v>3.8170000000000002</v>
      </c>
      <c r="I26" s="134">
        <v>11.45</v>
      </c>
      <c r="J26" s="204">
        <v>3</v>
      </c>
      <c r="K26" s="160">
        <v>3817</v>
      </c>
      <c r="L26" s="207">
        <f t="shared" si="0"/>
        <v>11451</v>
      </c>
    </row>
    <row r="27" spans="4:14" ht="15.75" thickBot="1" x14ac:dyDescent="0.3">
      <c r="H27" s="134">
        <v>342</v>
      </c>
      <c r="I27" s="134">
        <v>1.026</v>
      </c>
      <c r="J27" s="204">
        <v>3</v>
      </c>
      <c r="K27" s="160">
        <v>342</v>
      </c>
      <c r="L27" s="207">
        <f t="shared" si="0"/>
        <v>1026</v>
      </c>
    </row>
    <row r="28" spans="4:14" ht="15.75" thickBot="1" x14ac:dyDescent="0.3">
      <c r="H28" s="186">
        <v>654</v>
      </c>
      <c r="I28" s="186">
        <v>1.962</v>
      </c>
      <c r="J28" s="206">
        <v>3</v>
      </c>
      <c r="K28" s="160">
        <v>654</v>
      </c>
      <c r="L28" s="207">
        <f t="shared" si="0"/>
        <v>1962</v>
      </c>
    </row>
    <row r="29" spans="4:14" ht="15.75" thickBot="1" x14ac:dyDescent="0.3">
      <c r="H29" s="202">
        <v>2.1520000000000001</v>
      </c>
      <c r="I29" s="203">
        <v>6.4550000000000001</v>
      </c>
      <c r="J29" s="206">
        <v>3</v>
      </c>
      <c r="K29" s="160">
        <v>2152</v>
      </c>
      <c r="L29" s="207">
        <f t="shared" si="0"/>
        <v>6456</v>
      </c>
    </row>
    <row r="30" spans="4:14" ht="15.75" thickBot="1" x14ac:dyDescent="0.3">
      <c r="H30" s="202">
        <v>154</v>
      </c>
      <c r="I30" s="203">
        <v>1.23</v>
      </c>
      <c r="J30" s="206">
        <v>8</v>
      </c>
      <c r="K30" s="160">
        <v>154</v>
      </c>
      <c r="L30" s="207">
        <f t="shared" si="0"/>
        <v>1232</v>
      </c>
    </row>
    <row r="31" spans="4:14" ht="15.75" thickBot="1" x14ac:dyDescent="0.3">
      <c r="H31" s="202">
        <v>66</v>
      </c>
      <c r="I31" s="203">
        <v>528</v>
      </c>
      <c r="J31" s="206">
        <v>8</v>
      </c>
      <c r="K31" s="160">
        <v>66</v>
      </c>
      <c r="L31" s="207">
        <f t="shared" si="0"/>
        <v>528</v>
      </c>
    </row>
    <row r="32" spans="4:14" x14ac:dyDescent="0.25">
      <c r="L32" s="207">
        <f>SUM(L1:L31)</f>
        <v>1113356</v>
      </c>
      <c r="M32">
        <v>27300</v>
      </c>
      <c r="N32" s="208">
        <f>+M32*L32</f>
        <v>30394618800</v>
      </c>
    </row>
    <row r="33" spans="12:14" x14ac:dyDescent="0.25">
      <c r="L33" s="207">
        <v>1113356</v>
      </c>
      <c r="M33">
        <v>27300</v>
      </c>
      <c r="N33" s="208">
        <f>+M33*L33</f>
        <v>30394618800</v>
      </c>
    </row>
    <row r="34" spans="12:14" x14ac:dyDescent="0.25">
      <c r="L34" s="207">
        <f>+L33-L32</f>
        <v>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TONGHOP</vt:lpstr>
      <vt:lpstr>Sheet1</vt:lpstr>
      <vt:lpstr>TONGHOP!Print_Titles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2020-08-06T09:25:26Z</cp:lastPrinted>
  <dcterms:created xsi:type="dcterms:W3CDTF">2020-07-01T00:51:32Z</dcterms:created>
  <dcterms:modified xsi:type="dcterms:W3CDTF">2020-08-10T10:03:11Z</dcterms:modified>
</cp:coreProperties>
</file>